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8"/>
  <workbookPr filterPrivacy="1" codeName="ThisWorkbook" autoCompressPictures="0"/>
  <xr:revisionPtr revIDLastSave="63" documentId="8_{4E62A78A-AA3D-4645-9325-2154BBD36F7A}" xr6:coauthVersionLast="47" xr6:coauthVersionMax="47" xr10:uidLastSave="{289E2A30-338F-4CCE-AFA4-C50019ABE1D8}"/>
  <bookViews>
    <workbookView xWindow="28680" yWindow="-120" windowWidth="29040" windowHeight="15720" tabRatio="788" firstSheet="1" activeTab="1" xr2:uid="{00000000-000D-0000-FFFF-FFFF00000000}"/>
  </bookViews>
  <sheets>
    <sheet name="January" sheetId="14" r:id="rId1"/>
    <sheet name="February" sheetId="15" r:id="rId2"/>
    <sheet name="March" sheetId="16" r:id="rId3"/>
    <sheet name="April" sheetId="17" r:id="rId4"/>
    <sheet name="May" sheetId="18" r:id="rId5"/>
    <sheet name="June" sheetId="19" r:id="rId6"/>
    <sheet name="July" sheetId="20" r:id="rId7"/>
    <sheet name="August" sheetId="21" r:id="rId8"/>
    <sheet name="September" sheetId="22" r:id="rId9"/>
    <sheet name="October" sheetId="23" r:id="rId10"/>
    <sheet name="November" sheetId="24" r:id="rId11"/>
    <sheet name="December" sheetId="25" r:id="rId12"/>
  </sheets>
  <definedNames>
    <definedName name="CalendarYear">January!$K$5</definedName>
    <definedName name="ColumnTitleRegion1..H12.1">January!$B$3</definedName>
    <definedName name="ColumnTitleRegion1..H12.10">October!$B$3</definedName>
    <definedName name="ColumnTitleRegion1..H12.11">November!$B$3</definedName>
    <definedName name="ColumnTitleRegion1..H12.12">December!$B$3</definedName>
    <definedName name="ColumnTitleRegion1..H12.2">February!$B$3</definedName>
    <definedName name="ColumnTitleRegion1..H12.3">March!$B$3</definedName>
    <definedName name="ColumnTitleRegion1..H12.4">April!$B$3</definedName>
    <definedName name="ColumnTitleRegion1..H12.5">May!$B$3</definedName>
    <definedName name="ColumnTitleRegion1..H12.6">June!$B$3</definedName>
    <definedName name="ColumnTitleRegion1..H12.7">July!$B$3</definedName>
    <definedName name="ColumnTitleRegion1..H12.8">August!$B$3</definedName>
    <definedName name="ColumnTitleRegion1..H12.9">September!$B$3</definedName>
    <definedName name="ColumnTitleRegion2..C14.1">January!$B$3</definedName>
    <definedName name="ColumnTitleRegion2..C14.10">October!$B$3</definedName>
    <definedName name="ColumnTitleRegion2..C14.11">November!$B$3</definedName>
    <definedName name="ColumnTitleRegion2..C14.12">December!$B$3</definedName>
    <definedName name="ColumnTitleRegion2..C14.2">February!$B$3</definedName>
    <definedName name="ColumnTitleRegion2..C14.3">March!$B$3</definedName>
    <definedName name="ColumnTitleRegion2..C14.4">April!$B$3</definedName>
    <definedName name="ColumnTitleRegion2..C14.5">May!$B$3</definedName>
    <definedName name="ColumnTitleRegion2..C14.6">June!$B$3</definedName>
    <definedName name="ColumnTitleRegion2..C14.7">July!$B$3</definedName>
    <definedName name="ColumnTitleRegion2..C14.8">August!$B$3</definedName>
    <definedName name="ColumnTitleRegion2..C14.9">September!$B$3</definedName>
    <definedName name="DaysAndWeeks">{0,1,2,3,4,5,6} + {0;1;2;3;4;5}*7</definedName>
    <definedName name="_xlnm.Print_Area" localSheetId="3">April!$A:$I</definedName>
    <definedName name="_xlnm.Print_Area" localSheetId="7">August!$A:$I</definedName>
    <definedName name="_xlnm.Print_Area" localSheetId="11">December!$A:$I</definedName>
    <definedName name="_xlnm.Print_Area" localSheetId="1">February!$A:$I</definedName>
    <definedName name="_xlnm.Print_Area" localSheetId="0">January!$A:$I</definedName>
    <definedName name="_xlnm.Print_Area" localSheetId="6">July!$A:$I</definedName>
    <definedName name="_xlnm.Print_Area" localSheetId="5">June!$A:$I</definedName>
    <definedName name="_xlnm.Print_Area" localSheetId="2">March!$A:$I</definedName>
    <definedName name="_xlnm.Print_Area" localSheetId="4">May!$A:$I</definedName>
    <definedName name="_xlnm.Print_Area" localSheetId="10">November!$A:$I</definedName>
    <definedName name="_xlnm.Print_Area" localSheetId="9">October!$A:$I</definedName>
    <definedName name="_xlnm.Print_Area" localSheetId="8">September!$A:$I</definedName>
    <definedName name="RowTitleRegion1..K3">January!$K$4</definedName>
    <definedName name="WeekStart">January!$L$5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14" l="1"/>
  <c r="B3" i="24"/>
  <c r="B3" i="23"/>
  <c r="B3" i="22"/>
  <c r="B3" i="21"/>
  <c r="B3" i="20"/>
  <c r="B3" i="19" l="1"/>
  <c r="B3" i="18"/>
  <c r="B3" i="17"/>
  <c r="B3" i="16" l="1"/>
  <c r="B3" i="25" l="1"/>
  <c r="B3" i="15" l="1"/>
  <c r="B2" i="17" l="1"/>
  <c r="B2" i="19" l="1"/>
  <c r="B2" i="18"/>
  <c r="B2" i="21"/>
  <c r="B2" i="20"/>
  <c r="B2" i="23"/>
  <c r="B2" i="22"/>
  <c r="B2" i="25"/>
  <c r="B2" i="16"/>
  <c r="B2" i="15"/>
  <c r="B14" i="25" a="1"/>
  <c r="C14" i="25" s="1"/>
  <c r="B12" i="25" a="1"/>
  <c r="H12" i="25" s="1"/>
  <c r="B10" i="25" a="1"/>
  <c r="G10" i="25" s="1"/>
  <c r="B8" i="25" a="1"/>
  <c r="G8" i="25" s="1"/>
  <c r="B6" i="25" a="1"/>
  <c r="H6" i="25" s="1"/>
  <c r="B4" i="25" a="1"/>
  <c r="G4" i="25" s="1"/>
  <c r="G3" i="25" s="1"/>
  <c r="B14" i="24" a="1"/>
  <c r="C14" i="24" s="1"/>
  <c r="B12" i="24" a="1"/>
  <c r="H12" i="24" s="1"/>
  <c r="B10" i="24" a="1"/>
  <c r="G10" i="24" s="1"/>
  <c r="B8" i="24" a="1"/>
  <c r="G8" i="24" s="1"/>
  <c r="B6" i="24" a="1"/>
  <c r="H6" i="24" s="1"/>
  <c r="B4" i="24" a="1"/>
  <c r="G4" i="24" s="1"/>
  <c r="G3" i="24" s="1"/>
  <c r="B14" i="23" a="1"/>
  <c r="C14" i="23" s="1"/>
  <c r="B12" i="23" a="1"/>
  <c r="H12" i="23" s="1"/>
  <c r="B10" i="23" a="1"/>
  <c r="G10" i="23" s="1"/>
  <c r="B8" i="23" a="1"/>
  <c r="G8" i="23" s="1"/>
  <c r="B6" i="23" a="1"/>
  <c r="H6" i="23" s="1"/>
  <c r="B4" i="23" a="1"/>
  <c r="G4" i="23" s="1"/>
  <c r="G3" i="23" s="1"/>
  <c r="B14" i="22" a="1"/>
  <c r="C14" i="22" s="1"/>
  <c r="B12" i="22" a="1"/>
  <c r="H12" i="22" s="1"/>
  <c r="B10" i="22" a="1"/>
  <c r="G10" i="22" s="1"/>
  <c r="B8" i="22" a="1"/>
  <c r="H8" i="22" s="1"/>
  <c r="B6" i="22" a="1"/>
  <c r="G6" i="22" s="1"/>
  <c r="B4" i="22" a="1"/>
  <c r="H4" i="22" s="1"/>
  <c r="H3" i="22" s="1"/>
  <c r="B14" i="21" a="1"/>
  <c r="C14" i="21" s="1"/>
  <c r="B12" i="21" a="1"/>
  <c r="H12" i="21" s="1"/>
  <c r="B10" i="21" a="1"/>
  <c r="G10" i="21" s="1"/>
  <c r="B8" i="21" a="1"/>
  <c r="G8" i="21" s="1"/>
  <c r="B6" i="21" a="1"/>
  <c r="H6" i="21" s="1"/>
  <c r="B4" i="21" a="1"/>
  <c r="G4" i="21" s="1"/>
  <c r="G3" i="21" s="1"/>
  <c r="B14" i="20" a="1"/>
  <c r="C14" i="20" s="1"/>
  <c r="B12" i="20" a="1"/>
  <c r="H12" i="20" s="1"/>
  <c r="B10" i="20" a="1"/>
  <c r="G10" i="20" s="1"/>
  <c r="B8" i="20" a="1"/>
  <c r="H8" i="20" s="1"/>
  <c r="B6" i="20" a="1"/>
  <c r="G6" i="20" s="1"/>
  <c r="B4" i="20" a="1"/>
  <c r="E4" i="20" s="1"/>
  <c r="E3" i="20" s="1"/>
  <c r="B14" i="19" a="1"/>
  <c r="C14" i="19" s="1"/>
  <c r="B12" i="19" a="1"/>
  <c r="H12" i="19" s="1"/>
  <c r="B10" i="19" a="1"/>
  <c r="G10" i="19" s="1"/>
  <c r="B8" i="19" a="1"/>
  <c r="H8" i="19" s="1"/>
  <c r="B6" i="19" a="1"/>
  <c r="G6" i="19" s="1"/>
  <c r="B4" i="19" a="1"/>
  <c r="H4" i="19" s="1"/>
  <c r="H3" i="19" s="1"/>
  <c r="B14" i="18" a="1"/>
  <c r="C14" i="18" s="1"/>
  <c r="B12" i="18" a="1"/>
  <c r="G12" i="18" s="1"/>
  <c r="B10" i="18" a="1"/>
  <c r="G10" i="18" s="1"/>
  <c r="B8" i="18" a="1"/>
  <c r="G8" i="18" s="1"/>
  <c r="B6" i="18" a="1"/>
  <c r="G6" i="18" s="1"/>
  <c r="B4" i="18" a="1"/>
  <c r="G4" i="18" s="1"/>
  <c r="G3" i="18" s="1"/>
  <c r="B14" i="17" a="1"/>
  <c r="B14" i="17" s="1"/>
  <c r="B12" i="17" a="1"/>
  <c r="G12" i="17" s="1"/>
  <c r="B10" i="17" a="1"/>
  <c r="H10" i="17" s="1"/>
  <c r="B8" i="17" a="1"/>
  <c r="H8" i="17" s="1"/>
  <c r="B6" i="17" a="1"/>
  <c r="G6" i="17" s="1"/>
  <c r="B4" i="17" a="1"/>
  <c r="H4" i="17" s="1"/>
  <c r="H3" i="17" s="1"/>
  <c r="B14" i="16" a="1"/>
  <c r="C14" i="16" s="1"/>
  <c r="B12" i="16" a="1"/>
  <c r="H12" i="16" s="1"/>
  <c r="B10" i="16" a="1"/>
  <c r="G10" i="16" s="1"/>
  <c r="B8" i="16" a="1"/>
  <c r="H8" i="16" s="1"/>
  <c r="B6" i="16" a="1"/>
  <c r="G6" i="16" s="1"/>
  <c r="B4" i="16" a="1"/>
  <c r="H4" i="16" s="1"/>
  <c r="H3" i="16" s="1"/>
  <c r="B14" i="15" a="1"/>
  <c r="C14" i="15" s="1"/>
  <c r="B12" i="15" a="1"/>
  <c r="H12" i="15" s="1"/>
  <c r="B10" i="15" a="1"/>
  <c r="G10" i="15" s="1"/>
  <c r="B8" i="15" a="1"/>
  <c r="H8" i="15" s="1"/>
  <c r="B6" i="15" a="1"/>
  <c r="G6" i="15" s="1"/>
  <c r="B4" i="15" a="1"/>
  <c r="H4" i="15" s="1"/>
  <c r="H3" i="15" s="1"/>
  <c r="B8" i="18" l="1"/>
  <c r="B4" i="18"/>
  <c r="B12" i="18"/>
  <c r="F4" i="18"/>
  <c r="F3" i="18" s="1"/>
  <c r="F8" i="18"/>
  <c r="F12" i="18"/>
  <c r="D6" i="18"/>
  <c r="H6" i="18"/>
  <c r="D10" i="18"/>
  <c r="H10" i="18"/>
  <c r="D4" i="18"/>
  <c r="D3" i="18" s="1"/>
  <c r="H4" i="18"/>
  <c r="H3" i="18" s="1"/>
  <c r="B6" i="18"/>
  <c r="F6" i="18"/>
  <c r="D8" i="18"/>
  <c r="H8" i="18"/>
  <c r="B10" i="18"/>
  <c r="F10" i="18"/>
  <c r="D12" i="18"/>
  <c r="H12" i="18"/>
  <c r="B14" i="18"/>
  <c r="C6" i="25"/>
  <c r="E6" i="25"/>
  <c r="G6" i="25"/>
  <c r="C12" i="25"/>
  <c r="E12" i="25"/>
  <c r="G12" i="25"/>
  <c r="B4" i="25"/>
  <c r="D4" i="25"/>
  <c r="D3" i="25" s="1"/>
  <c r="F4" i="25"/>
  <c r="F3" i="25" s="1"/>
  <c r="H4" i="25"/>
  <c r="H3" i="25" s="1"/>
  <c r="B6" i="25"/>
  <c r="D6" i="25"/>
  <c r="F6" i="25"/>
  <c r="B8" i="25"/>
  <c r="D8" i="25"/>
  <c r="F8" i="25"/>
  <c r="H8" i="25"/>
  <c r="B10" i="25"/>
  <c r="D10" i="25"/>
  <c r="F10" i="25"/>
  <c r="H10" i="25"/>
  <c r="B12" i="25"/>
  <c r="D12" i="25"/>
  <c r="F12" i="25"/>
  <c r="B14" i="25"/>
  <c r="C4" i="25"/>
  <c r="C3" i="25" s="1"/>
  <c r="E4" i="25"/>
  <c r="E3" i="25" s="1"/>
  <c r="C8" i="25"/>
  <c r="E8" i="25"/>
  <c r="C10" i="25"/>
  <c r="E10" i="25"/>
  <c r="C6" i="24"/>
  <c r="E6" i="24"/>
  <c r="G6" i="24"/>
  <c r="C12" i="24"/>
  <c r="E12" i="24"/>
  <c r="G12" i="24"/>
  <c r="B4" i="24"/>
  <c r="D4" i="24"/>
  <c r="D3" i="24" s="1"/>
  <c r="F4" i="24"/>
  <c r="F3" i="24" s="1"/>
  <c r="H4" i="24"/>
  <c r="H3" i="24" s="1"/>
  <c r="B6" i="24"/>
  <c r="D6" i="24"/>
  <c r="F6" i="24"/>
  <c r="B8" i="24"/>
  <c r="D8" i="24"/>
  <c r="F8" i="24"/>
  <c r="H8" i="24"/>
  <c r="B10" i="24"/>
  <c r="D10" i="24"/>
  <c r="F10" i="24"/>
  <c r="H10" i="24"/>
  <c r="B12" i="24"/>
  <c r="D12" i="24"/>
  <c r="F12" i="24"/>
  <c r="B14" i="24"/>
  <c r="C4" i="24"/>
  <c r="C3" i="24" s="1"/>
  <c r="E4" i="24"/>
  <c r="E3" i="24" s="1"/>
  <c r="C8" i="24"/>
  <c r="E8" i="24"/>
  <c r="C10" i="24"/>
  <c r="E10" i="24"/>
  <c r="C6" i="23"/>
  <c r="E6" i="23"/>
  <c r="G6" i="23"/>
  <c r="C12" i="23"/>
  <c r="E12" i="23"/>
  <c r="G12" i="23"/>
  <c r="B4" i="23"/>
  <c r="D4" i="23"/>
  <c r="D3" i="23" s="1"/>
  <c r="F4" i="23"/>
  <c r="F3" i="23" s="1"/>
  <c r="H4" i="23"/>
  <c r="H3" i="23" s="1"/>
  <c r="B6" i="23"/>
  <c r="D6" i="23"/>
  <c r="F6" i="23"/>
  <c r="B8" i="23"/>
  <c r="D8" i="23"/>
  <c r="F8" i="23"/>
  <c r="H8" i="23"/>
  <c r="B10" i="23"/>
  <c r="D10" i="23"/>
  <c r="F10" i="23"/>
  <c r="H10" i="23"/>
  <c r="B12" i="23"/>
  <c r="D12" i="23"/>
  <c r="F12" i="23"/>
  <c r="B14" i="23"/>
  <c r="C4" i="23"/>
  <c r="C3" i="23" s="1"/>
  <c r="E4" i="23"/>
  <c r="E3" i="23" s="1"/>
  <c r="C8" i="23"/>
  <c r="E8" i="23"/>
  <c r="C10" i="23"/>
  <c r="E10" i="23"/>
  <c r="C4" i="22"/>
  <c r="C3" i="22" s="1"/>
  <c r="E4" i="22"/>
  <c r="E3" i="22" s="1"/>
  <c r="G4" i="22"/>
  <c r="G3" i="22" s="1"/>
  <c r="C8" i="22"/>
  <c r="E8" i="22"/>
  <c r="G8" i="22"/>
  <c r="C12" i="22"/>
  <c r="E12" i="22"/>
  <c r="G12" i="22"/>
  <c r="B4" i="22"/>
  <c r="D4" i="22"/>
  <c r="D3" i="22" s="1"/>
  <c r="F4" i="22"/>
  <c r="F3" i="22" s="1"/>
  <c r="B6" i="22"/>
  <c r="D6" i="22"/>
  <c r="F6" i="22"/>
  <c r="H6" i="22"/>
  <c r="B8" i="22"/>
  <c r="D8" i="22"/>
  <c r="F8" i="22"/>
  <c r="B10" i="22"/>
  <c r="D10" i="22"/>
  <c r="F10" i="22"/>
  <c r="H10" i="22"/>
  <c r="B12" i="22"/>
  <c r="D12" i="22"/>
  <c r="F12" i="22"/>
  <c r="B14" i="22"/>
  <c r="C6" i="22"/>
  <c r="E6" i="22"/>
  <c r="C10" i="22"/>
  <c r="E10" i="22"/>
  <c r="C6" i="21"/>
  <c r="E6" i="21"/>
  <c r="G6" i="21"/>
  <c r="C12" i="21"/>
  <c r="E12" i="21"/>
  <c r="G12" i="21"/>
  <c r="B4" i="21"/>
  <c r="D4" i="21"/>
  <c r="D3" i="21" s="1"/>
  <c r="F4" i="21"/>
  <c r="F3" i="21" s="1"/>
  <c r="H4" i="21"/>
  <c r="H3" i="21" s="1"/>
  <c r="B6" i="21"/>
  <c r="D6" i="21"/>
  <c r="F6" i="21"/>
  <c r="B8" i="21"/>
  <c r="D8" i="21"/>
  <c r="F8" i="21"/>
  <c r="H8" i="21"/>
  <c r="B10" i="21"/>
  <c r="D10" i="21"/>
  <c r="F10" i="21"/>
  <c r="H10" i="21"/>
  <c r="B12" i="21"/>
  <c r="D12" i="21"/>
  <c r="F12" i="21"/>
  <c r="B14" i="21"/>
  <c r="C4" i="21"/>
  <c r="C3" i="21" s="1"/>
  <c r="E4" i="21"/>
  <c r="E3" i="21" s="1"/>
  <c r="C8" i="21"/>
  <c r="E8" i="21"/>
  <c r="C10" i="21"/>
  <c r="E10" i="21"/>
  <c r="C4" i="20"/>
  <c r="C3" i="20" s="1"/>
  <c r="G4" i="20"/>
  <c r="G3" i="20" s="1"/>
  <c r="C8" i="20"/>
  <c r="E8" i="20"/>
  <c r="G8" i="20"/>
  <c r="C12" i="20"/>
  <c r="E12" i="20"/>
  <c r="G12" i="20"/>
  <c r="B4" i="20"/>
  <c r="D4" i="20"/>
  <c r="D3" i="20" s="1"/>
  <c r="F4" i="20"/>
  <c r="F3" i="20" s="1"/>
  <c r="H4" i="20"/>
  <c r="H3" i="20" s="1"/>
  <c r="B6" i="20"/>
  <c r="D6" i="20"/>
  <c r="F6" i="20"/>
  <c r="H6" i="20"/>
  <c r="B8" i="20"/>
  <c r="D8" i="20"/>
  <c r="F8" i="20"/>
  <c r="B10" i="20"/>
  <c r="D10" i="20"/>
  <c r="F10" i="20"/>
  <c r="H10" i="20"/>
  <c r="B12" i="20"/>
  <c r="D12" i="20"/>
  <c r="F12" i="20"/>
  <c r="B14" i="20"/>
  <c r="C6" i="20"/>
  <c r="E6" i="20"/>
  <c r="C10" i="20"/>
  <c r="E10" i="20"/>
  <c r="C4" i="19"/>
  <c r="C3" i="19" s="1"/>
  <c r="E4" i="19"/>
  <c r="E3" i="19" s="1"/>
  <c r="G4" i="19"/>
  <c r="G3" i="19" s="1"/>
  <c r="C8" i="19"/>
  <c r="E8" i="19"/>
  <c r="G8" i="19"/>
  <c r="C12" i="19"/>
  <c r="E12" i="19"/>
  <c r="G12" i="19"/>
  <c r="B4" i="19"/>
  <c r="D4" i="19"/>
  <c r="D3" i="19" s="1"/>
  <c r="F4" i="19"/>
  <c r="F3" i="19" s="1"/>
  <c r="B6" i="19"/>
  <c r="D6" i="19"/>
  <c r="F6" i="19"/>
  <c r="H6" i="19"/>
  <c r="B8" i="19"/>
  <c r="D8" i="19"/>
  <c r="F8" i="19"/>
  <c r="B10" i="19"/>
  <c r="D10" i="19"/>
  <c r="F10" i="19"/>
  <c r="H10" i="19"/>
  <c r="B12" i="19"/>
  <c r="D12" i="19"/>
  <c r="F12" i="19"/>
  <c r="B14" i="19"/>
  <c r="C6" i="19"/>
  <c r="E6" i="19"/>
  <c r="C10" i="19"/>
  <c r="E10" i="19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17"/>
  <c r="C3" i="17" s="1"/>
  <c r="E4" i="17"/>
  <c r="E3" i="17" s="1"/>
  <c r="G4" i="17"/>
  <c r="G3" i="17" s="1"/>
  <c r="C8" i="17"/>
  <c r="E8" i="17"/>
  <c r="G8" i="17"/>
  <c r="C10" i="17"/>
  <c r="E10" i="17"/>
  <c r="G10" i="17"/>
  <c r="C14" i="17"/>
  <c r="B4" i="17"/>
  <c r="D4" i="17"/>
  <c r="D3" i="17" s="1"/>
  <c r="F4" i="17"/>
  <c r="F3" i="17" s="1"/>
  <c r="B6" i="17"/>
  <c r="D6" i="17"/>
  <c r="F6" i="17"/>
  <c r="H6" i="17"/>
  <c r="B8" i="17"/>
  <c r="D8" i="17"/>
  <c r="F8" i="17"/>
  <c r="B10" i="17"/>
  <c r="D10" i="17"/>
  <c r="F10" i="17"/>
  <c r="B12" i="17"/>
  <c r="D12" i="17"/>
  <c r="F12" i="17"/>
  <c r="H12" i="17"/>
  <c r="C6" i="17"/>
  <c r="E6" i="17"/>
  <c r="C12" i="17"/>
  <c r="E12" i="17"/>
  <c r="C4" i="16"/>
  <c r="C3" i="16" s="1"/>
  <c r="E4" i="16"/>
  <c r="E3" i="16" s="1"/>
  <c r="G4" i="16"/>
  <c r="G3" i="16" s="1"/>
  <c r="C8" i="16"/>
  <c r="E8" i="16"/>
  <c r="G8" i="16"/>
  <c r="C12" i="16"/>
  <c r="E12" i="16"/>
  <c r="G12" i="16"/>
  <c r="B4" i="16"/>
  <c r="D4" i="16"/>
  <c r="D3" i="16" s="1"/>
  <c r="F4" i="16"/>
  <c r="F3" i="16" s="1"/>
  <c r="B6" i="16"/>
  <c r="D6" i="16"/>
  <c r="F6" i="16"/>
  <c r="H6" i="16"/>
  <c r="B8" i="16"/>
  <c r="D8" i="16"/>
  <c r="F8" i="16"/>
  <c r="B10" i="16"/>
  <c r="D10" i="16"/>
  <c r="F10" i="16"/>
  <c r="H10" i="16"/>
  <c r="B12" i="16"/>
  <c r="D12" i="16"/>
  <c r="F12" i="16"/>
  <c r="B14" i="16"/>
  <c r="C6" i="16"/>
  <c r="E6" i="16"/>
  <c r="C10" i="16"/>
  <c r="E10" i="16"/>
  <c r="C4" i="15"/>
  <c r="C3" i="15" s="1"/>
  <c r="E4" i="15"/>
  <c r="E3" i="15" s="1"/>
  <c r="G4" i="15"/>
  <c r="G3" i="15" s="1"/>
  <c r="C8" i="15"/>
  <c r="E8" i="15"/>
  <c r="G8" i="15"/>
  <c r="C12" i="15"/>
  <c r="E12" i="15"/>
  <c r="G12" i="15"/>
  <c r="B4" i="15"/>
  <c r="D4" i="15"/>
  <c r="D3" i="15" s="1"/>
  <c r="F4" i="15"/>
  <c r="F3" i="15" s="1"/>
  <c r="B6" i="15"/>
  <c r="D6" i="15"/>
  <c r="F6" i="15"/>
  <c r="H6" i="15"/>
  <c r="B8" i="15"/>
  <c r="D8" i="15"/>
  <c r="F8" i="15"/>
  <c r="B10" i="15"/>
  <c r="D10" i="15"/>
  <c r="F10" i="15"/>
  <c r="H10" i="15"/>
  <c r="B12" i="15"/>
  <c r="D12" i="15"/>
  <c r="F12" i="15"/>
  <c r="B14" i="15"/>
  <c r="C6" i="15"/>
  <c r="E6" i="15"/>
  <c r="C10" i="15"/>
  <c r="E10" i="15"/>
  <c r="B3" i="14"/>
  <c r="B14" i="14" l="1" a="1"/>
  <c r="C14" i="14" s="1"/>
  <c r="B12" i="14" a="1"/>
  <c r="C12" i="14" s="1"/>
  <c r="B10" i="14" a="1"/>
  <c r="B10" i="14" s="1"/>
  <c r="B8" i="14" a="1"/>
  <c r="B8" i="14" s="1"/>
  <c r="B6" i="14" a="1"/>
  <c r="B6" i="14" s="1"/>
  <c r="B4" i="14" a="1"/>
  <c r="B4" i="14" s="1"/>
  <c r="E6" i="14" l="1"/>
  <c r="G6" i="14"/>
  <c r="C6" i="14"/>
  <c r="G10" i="14"/>
  <c r="E10" i="14"/>
  <c r="C10" i="14"/>
  <c r="H6" i="14"/>
  <c r="F6" i="14"/>
  <c r="D6" i="14"/>
  <c r="G8" i="14"/>
  <c r="C8" i="14"/>
  <c r="H10" i="14"/>
  <c r="F10" i="14"/>
  <c r="D10" i="14"/>
  <c r="E8" i="14"/>
  <c r="B14" i="14"/>
  <c r="H12" i="14"/>
  <c r="F12" i="14"/>
  <c r="D12" i="14"/>
  <c r="B12" i="14"/>
  <c r="G12" i="14"/>
  <c r="E12" i="14"/>
  <c r="H8" i="14"/>
  <c r="F8" i="14"/>
  <c r="D8" i="14"/>
  <c r="G4" i="14"/>
  <c r="G3" i="14" s="1"/>
  <c r="E4" i="14"/>
  <c r="E3" i="14" s="1"/>
  <c r="C4" i="14"/>
  <c r="C3" i="14" s="1"/>
  <c r="H4" i="14"/>
  <c r="H3" i="14" s="1"/>
  <c r="F4" i="14"/>
  <c r="F3" i="14" s="1"/>
  <c r="D4" i="14"/>
  <c r="D3" i="14" s="1"/>
</calcChain>
</file>

<file path=xl/sharedStrings.xml><?xml version="1.0" encoding="utf-8"?>
<sst xmlns="http://schemas.openxmlformats.org/spreadsheetml/2006/main" count="56" uniqueCount="35">
  <si>
    <t xml:space="preserve"> </t>
  </si>
  <si>
    <t>Calendar Settings</t>
  </si>
  <si>
    <t>Year</t>
  </si>
  <si>
    <t>Week Start</t>
  </si>
  <si>
    <t>Sunday</t>
  </si>
  <si>
    <r>
      <rPr>
        <b/>
        <sz val="11"/>
        <rFont val="Arial Narrow"/>
        <family val="2"/>
      </rPr>
      <t>Social Club 10 - 12:30</t>
    </r>
    <r>
      <rPr>
        <sz val="11"/>
        <color theme="1" tint="0.14999847407452621"/>
        <rFont val="Arial Narrow"/>
        <family val="2"/>
      </rPr>
      <t xml:space="preserve">        </t>
    </r>
    <r>
      <rPr>
        <b/>
        <sz val="11"/>
        <color rgb="FF7030A0"/>
        <rFont val="Arial Narrow"/>
        <family val="2"/>
      </rPr>
      <t xml:space="preserve">New Year Celebration </t>
    </r>
    <r>
      <rPr>
        <sz val="11"/>
        <color theme="1" tint="0.14999847407452621"/>
        <rFont val="Arial Narrow"/>
        <family val="2"/>
      </rPr>
      <t xml:space="preserve">                                                                                                                                       </t>
    </r>
    <r>
      <rPr>
        <b/>
        <sz val="11"/>
        <color rgb="FFFF0000"/>
        <rFont val="Arial Narrow"/>
        <family val="2"/>
      </rPr>
      <t>Bring $5.50 For Hot Lunch</t>
    </r>
  </si>
  <si>
    <r>
      <t xml:space="preserve">Social Club 10am - 2pm    </t>
    </r>
    <r>
      <rPr>
        <b/>
        <sz val="11"/>
        <color rgb="FFFF0000"/>
        <rFont val="Arial Narrow"/>
        <family val="2"/>
      </rPr>
      <t xml:space="preserve"> CVSSS</t>
    </r>
    <r>
      <rPr>
        <b/>
        <sz val="11"/>
        <color theme="1" tint="0.14999847407452621"/>
        <rFont val="Arial Narrow"/>
        <family val="2"/>
      </rPr>
      <t xml:space="preserve">                                                          </t>
    </r>
    <r>
      <rPr>
        <b/>
        <sz val="11"/>
        <color rgb="FF0070C0"/>
        <rFont val="Arial Narrow"/>
        <family val="2"/>
      </rPr>
      <t>Legion Soup &amp; Sandwich</t>
    </r>
  </si>
  <si>
    <r>
      <t xml:space="preserve">Social Club 10am -12:30
</t>
    </r>
    <r>
      <rPr>
        <b/>
        <i/>
        <sz val="11"/>
        <color theme="9" tint="-0.249977111117893"/>
        <rFont val="Arial Narrow"/>
        <family val="2"/>
      </rPr>
      <t xml:space="preserve">
</t>
    </r>
    <r>
      <rPr>
        <b/>
        <sz val="11"/>
        <color rgb="FF0070C0"/>
        <rFont val="Arial Narrow"/>
        <family val="2"/>
      </rPr>
      <t xml:space="preserve">Hot Lunch: Breakfast Sandwich       </t>
    </r>
  </si>
  <si>
    <r>
      <t xml:space="preserve">Social Club 10am - 2pm  </t>
    </r>
    <r>
      <rPr>
        <b/>
        <sz val="11"/>
        <color theme="7" tint="-0.249977111117893"/>
        <rFont val="Arial Narrow"/>
        <family val="2"/>
      </rPr>
      <t>Book Club</t>
    </r>
  </si>
  <si>
    <t xml:space="preserve">Social Club 10 - 12:30  </t>
  </si>
  <si>
    <r>
      <t xml:space="preserve">Social Club 10am - 2pm    </t>
    </r>
    <r>
      <rPr>
        <b/>
        <sz val="11"/>
        <color rgb="FFFF0000"/>
        <rFont val="Arial Narrow"/>
        <family val="2"/>
      </rPr>
      <t xml:space="preserve"> CVSSS</t>
    </r>
    <r>
      <rPr>
        <b/>
        <sz val="11"/>
        <color theme="1" tint="0.14999847407452621"/>
        <rFont val="Arial Narrow"/>
        <family val="2"/>
      </rPr>
      <t xml:space="preserve">                           </t>
    </r>
    <r>
      <rPr>
        <b/>
        <sz val="11"/>
        <color rgb="FF0070C0"/>
        <rFont val="Arial Narrow"/>
        <family val="2"/>
      </rPr>
      <t>Legion Soup &amp; Sandwich</t>
    </r>
  </si>
  <si>
    <r>
      <t xml:space="preserve">Social Club 10 - 12:30  </t>
    </r>
    <r>
      <rPr>
        <b/>
        <sz val="11"/>
        <color rgb="FFFF0000"/>
        <rFont val="Arial Narrow"/>
        <family val="2"/>
      </rPr>
      <t>Alzheimers Society Presentation</t>
    </r>
  </si>
  <si>
    <r>
      <t xml:space="preserve">Social Club 10am - 2pm     </t>
    </r>
    <r>
      <rPr>
        <b/>
        <sz val="11"/>
        <color rgb="FF7030A0"/>
        <rFont val="Arial Narrow"/>
        <family val="2"/>
      </rPr>
      <t xml:space="preserve"> Pot Luck Lunch  </t>
    </r>
    <r>
      <rPr>
        <b/>
        <sz val="11"/>
        <color theme="1" tint="0.14999847407452621"/>
        <rFont val="Arial Narrow"/>
        <family val="2"/>
      </rPr>
      <t xml:space="preserve"> </t>
    </r>
  </si>
  <si>
    <t>Notes</t>
  </si>
  <si>
    <r>
      <rPr>
        <b/>
        <sz val="11"/>
        <rFont val="Arial Narrow"/>
        <family val="2"/>
      </rPr>
      <t>Social Club 10 - 12:30</t>
    </r>
    <r>
      <rPr>
        <sz val="11"/>
        <color theme="1" tint="0.14999847407452621"/>
        <rFont val="Arial Narrow"/>
        <family val="2"/>
      </rPr>
      <t xml:space="preserve">                                                                                                                                               </t>
    </r>
  </si>
  <si>
    <r>
      <t xml:space="preserve">Social Club 10am - 2pm    </t>
    </r>
    <r>
      <rPr>
        <b/>
        <sz val="11"/>
        <color rgb="FFFF0000"/>
        <rFont val="Arial Narrow"/>
        <family val="2"/>
      </rPr>
      <t xml:space="preserve"> </t>
    </r>
    <r>
      <rPr>
        <b/>
        <sz val="11"/>
        <color theme="1" tint="0.14999847407452621"/>
        <rFont val="Arial Narrow"/>
        <family val="2"/>
      </rPr>
      <t xml:space="preserve">                                                          </t>
    </r>
    <r>
      <rPr>
        <b/>
        <sz val="11"/>
        <color rgb="FF0070C0"/>
        <rFont val="Arial Narrow"/>
        <family val="2"/>
      </rPr>
      <t>Legion Soup &amp; Sandwich</t>
    </r>
  </si>
  <si>
    <r>
      <t xml:space="preserve">Social Club 10am -12:30
</t>
    </r>
    <r>
      <rPr>
        <b/>
        <sz val="11"/>
        <color rgb="FFFF0000"/>
        <rFont val="Arial Narrow"/>
        <family val="2"/>
      </rPr>
      <t>Bring $5:50 for Hot Lunch</t>
    </r>
    <r>
      <rPr>
        <b/>
        <i/>
        <sz val="11"/>
        <color theme="9" tint="-0.249977111117893"/>
        <rFont val="Arial Narrow"/>
        <family val="2"/>
      </rPr>
      <t xml:space="preserve">
</t>
    </r>
    <r>
      <rPr>
        <b/>
        <sz val="11"/>
        <color rgb="FF0070C0"/>
        <rFont val="Arial Narrow"/>
        <family val="2"/>
      </rPr>
      <t xml:space="preserve">      </t>
    </r>
  </si>
  <si>
    <r>
      <rPr>
        <b/>
        <sz val="11"/>
        <color rgb="FF7030A0"/>
        <rFont val="Arial Narrow"/>
        <family val="2"/>
      </rPr>
      <t>Valentine's Pot Luck</t>
    </r>
    <r>
      <rPr>
        <b/>
        <sz val="11"/>
        <color theme="1" tint="0.14999847407452621"/>
        <rFont val="Arial Narrow"/>
        <family val="2"/>
      </rPr>
      <t xml:space="preserve">     Wear </t>
    </r>
    <r>
      <rPr>
        <b/>
        <sz val="11"/>
        <color rgb="FFFF0000"/>
        <rFont val="Arial Narrow"/>
        <family val="2"/>
      </rPr>
      <t>Red</t>
    </r>
    <r>
      <rPr>
        <b/>
        <sz val="11"/>
        <color theme="1" tint="0.14999847407452621"/>
        <rFont val="Arial Narrow"/>
        <family val="2"/>
      </rPr>
      <t xml:space="preserve"> &amp; Bring a Friend  </t>
    </r>
    <r>
      <rPr>
        <b/>
        <sz val="11"/>
        <color rgb="FFFF0000"/>
        <rFont val="Arial Narrow"/>
        <family val="2"/>
      </rPr>
      <t>Cycling Without Age Presentation</t>
    </r>
    <r>
      <rPr>
        <b/>
        <sz val="11"/>
        <color theme="1" tint="0.14999847407452621"/>
        <rFont val="Arial Narrow"/>
        <family val="2"/>
      </rPr>
      <t xml:space="preserve">  </t>
    </r>
  </si>
  <si>
    <r>
      <t xml:space="preserve">Social Club 10am - 2pm </t>
    </r>
    <r>
      <rPr>
        <b/>
        <sz val="11"/>
        <color theme="7" tint="-0.249977111117893"/>
        <rFont val="Arial Narrow"/>
        <family val="2"/>
      </rPr>
      <t>Book Club</t>
    </r>
    <r>
      <rPr>
        <b/>
        <sz val="11"/>
        <color theme="1" tint="0.14999847407452621"/>
        <rFont val="Arial Narrow"/>
        <family val="2"/>
      </rPr>
      <t xml:space="preserve">   </t>
    </r>
    <r>
      <rPr>
        <b/>
        <sz val="11"/>
        <color rgb="FFFF0000"/>
        <rFont val="Arial Narrow"/>
        <family val="2"/>
      </rPr>
      <t xml:space="preserve"> </t>
    </r>
    <r>
      <rPr>
        <b/>
        <sz val="11"/>
        <color theme="1" tint="0.14999847407452621"/>
        <rFont val="Arial Narrow"/>
        <family val="2"/>
      </rPr>
      <t xml:space="preserve">                                                                   </t>
    </r>
    <r>
      <rPr>
        <b/>
        <sz val="11"/>
        <color rgb="FF0070C0"/>
        <rFont val="Arial Narrow"/>
        <family val="2"/>
      </rPr>
      <t>Legion Soup &amp; Sandwich</t>
    </r>
  </si>
  <si>
    <r>
      <t xml:space="preserve">Social Club 10 - 12:30         </t>
    </r>
    <r>
      <rPr>
        <b/>
        <sz val="11"/>
        <color rgb="FF0070C0"/>
        <rFont val="Arial Narrow"/>
        <family val="2"/>
      </rPr>
      <t>Hot Lunch: Crispy Potato</t>
    </r>
  </si>
  <si>
    <r>
      <t xml:space="preserve">Social Club 10am - 2pm     </t>
    </r>
    <r>
      <rPr>
        <b/>
        <sz val="11"/>
        <color rgb="FF7030A0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 xml:space="preserve">What is Fascia? Presentation  </t>
    </r>
  </si>
  <si>
    <t>Notes:</t>
  </si>
  <si>
    <r>
      <rPr>
        <b/>
        <i/>
        <sz val="12"/>
        <color theme="1" tint="0.14999847407452621"/>
        <rFont val="Century Gothic"/>
        <family val="2"/>
        <scheme val="minor"/>
      </rPr>
      <t>February Birth Flowers: Violet &amp; Iris</t>
    </r>
    <r>
      <rPr>
        <i/>
        <sz val="12"/>
        <color theme="1" tint="0.14999847407452621"/>
        <rFont val="Century Gothic"/>
        <family val="2"/>
        <scheme val="minor"/>
      </rPr>
      <t xml:space="preserve">  </t>
    </r>
    <r>
      <rPr>
        <sz val="12"/>
        <color theme="1" tint="0.14999847407452621"/>
        <rFont val="Century Gothic"/>
        <family val="2"/>
        <scheme val="minor"/>
      </rPr>
      <t xml:space="preserve">                                                                                                      </t>
    </r>
    <r>
      <rPr>
        <b/>
        <i/>
        <sz val="12"/>
        <color theme="1" tint="0.14999847407452621"/>
        <rFont val="Century Gothic"/>
        <family val="2"/>
        <scheme val="minor"/>
      </rPr>
      <t xml:space="preserve"> February Birthstone: Amethyst</t>
    </r>
  </si>
  <si>
    <t>No Social Club Due To Woodstove Festival</t>
  </si>
  <si>
    <t>Daylight Saving Time</t>
  </si>
  <si>
    <r>
      <t xml:space="preserve">Social Club  10am - 12:30         </t>
    </r>
    <r>
      <rPr>
        <b/>
        <i/>
        <sz val="11"/>
        <color theme="9" tint="-0.249977111117893"/>
        <rFont val="Arial Narrow"/>
        <family val="2"/>
      </rPr>
      <t xml:space="preserve">Community Paramedic  </t>
    </r>
    <r>
      <rPr>
        <b/>
        <sz val="11"/>
        <color rgb="FFFF0000"/>
        <rFont val="Arial Narrow"/>
        <family val="2"/>
      </rPr>
      <t>Bring $5.50 for Lunch Next Tuesday</t>
    </r>
  </si>
  <si>
    <r>
      <t xml:space="preserve">No Social Club Due To Facility Booking             </t>
    </r>
    <r>
      <rPr>
        <b/>
        <sz val="11"/>
        <color rgb="FF0070C0"/>
        <rFont val="Arial Narrow"/>
        <family val="2"/>
      </rPr>
      <t>Legion Soup &amp; Sandwich</t>
    </r>
  </si>
  <si>
    <t>Remembrance Day</t>
  </si>
  <si>
    <r>
      <t xml:space="preserve">Social Club 10am - 12:30          </t>
    </r>
    <r>
      <rPr>
        <b/>
        <i/>
        <sz val="11"/>
        <color theme="9" tint="-0.249977111117893"/>
        <rFont val="Arial Narrow"/>
        <family val="2"/>
      </rPr>
      <t>Community Paramedic</t>
    </r>
    <r>
      <rPr>
        <b/>
        <sz val="11"/>
        <color theme="1" tint="0.14999847407452621"/>
        <rFont val="Arial Narrow"/>
        <family val="2"/>
      </rPr>
      <t xml:space="preserve">  </t>
    </r>
    <r>
      <rPr>
        <b/>
        <sz val="11"/>
        <color rgb="FF7030A0"/>
        <rFont val="Arial Narrow"/>
        <family val="2"/>
      </rPr>
      <t>Bring a Veteran photo!</t>
    </r>
    <r>
      <rPr>
        <b/>
        <sz val="11"/>
        <color theme="1" tint="0.14999847407452621"/>
        <rFont val="Arial Narrow"/>
        <family val="2"/>
      </rPr>
      <t xml:space="preserve">  </t>
    </r>
    <r>
      <rPr>
        <b/>
        <sz val="11"/>
        <color rgb="FF0070C0"/>
        <rFont val="Arial Narrow"/>
        <family val="2"/>
      </rPr>
      <t>Baked Potato Lunch</t>
    </r>
  </si>
  <si>
    <r>
      <t xml:space="preserve">Social Club 9am - 11am  </t>
    </r>
    <r>
      <rPr>
        <b/>
        <sz val="11"/>
        <color rgb="FFC00000"/>
        <rFont val="Arial Narrow"/>
        <family val="2"/>
      </rPr>
      <t>SHS presentation 'Navigating the Emergency Room'</t>
    </r>
  </si>
  <si>
    <r>
      <t xml:space="preserve">Social Club                       10am - 12:30pm               </t>
    </r>
    <r>
      <rPr>
        <b/>
        <i/>
        <sz val="11"/>
        <color theme="9" tint="-0.249977111117893"/>
        <rFont val="Arial Narrow"/>
        <family val="2"/>
      </rPr>
      <t xml:space="preserve"> Community Paramedic</t>
    </r>
    <r>
      <rPr>
        <b/>
        <sz val="11"/>
        <color theme="1" tint="0.14999847407452621"/>
        <rFont val="Arial Narrow"/>
        <family val="2"/>
      </rPr>
      <t xml:space="preserve">       </t>
    </r>
    <r>
      <rPr>
        <b/>
        <sz val="11"/>
        <color rgb="FFC00000"/>
        <rFont val="Arial Narrow"/>
        <family val="2"/>
      </rPr>
      <t>Visit from 19 Wing</t>
    </r>
    <r>
      <rPr>
        <b/>
        <sz val="11"/>
        <color theme="1" tint="0.14999847407452621"/>
        <rFont val="Arial Narrow"/>
        <family val="2"/>
      </rPr>
      <t xml:space="preserve"> </t>
    </r>
    <r>
      <rPr>
        <b/>
        <sz val="11"/>
        <color rgb="FFC00000"/>
        <rFont val="Arial Narrow"/>
        <family val="2"/>
      </rPr>
      <t>Comox</t>
    </r>
  </si>
  <si>
    <r>
      <t xml:space="preserve">Social Club 10am - 2pm    </t>
    </r>
    <r>
      <rPr>
        <b/>
        <sz val="11"/>
        <color rgb="FF0070C0"/>
        <rFont val="Arial Narrow"/>
        <family val="2"/>
      </rPr>
      <t>Legion Soup &amp; Sandwich</t>
    </r>
    <r>
      <rPr>
        <b/>
        <sz val="11"/>
        <color theme="1" tint="0.14999847407452621"/>
        <rFont val="Arial Narrow"/>
        <family val="2"/>
      </rPr>
      <t xml:space="preserve">  </t>
    </r>
    <r>
      <rPr>
        <b/>
        <sz val="11"/>
        <color theme="7" tint="-0.249977111117893"/>
        <rFont val="Arial Narrow"/>
        <family val="2"/>
      </rPr>
      <t>Book Club</t>
    </r>
    <r>
      <rPr>
        <b/>
        <sz val="11"/>
        <color theme="1" tint="0.14999847407452621"/>
        <rFont val="Arial Narrow"/>
        <family val="2"/>
      </rPr>
      <t xml:space="preserve">                        </t>
    </r>
    <r>
      <rPr>
        <b/>
        <sz val="11"/>
        <color rgb="FFC00000"/>
        <rFont val="Arial Narrow"/>
        <family val="2"/>
      </rPr>
      <t>CVSSS</t>
    </r>
  </si>
  <si>
    <r>
      <t xml:space="preserve">Social Club                     10am - 12:30pm  </t>
    </r>
    <r>
      <rPr>
        <b/>
        <i/>
        <sz val="11"/>
        <color theme="9" tint="-0.249977111117893"/>
        <rFont val="Arial Narrow"/>
        <family val="2"/>
      </rPr>
      <t>Community           Paramedic</t>
    </r>
    <r>
      <rPr>
        <b/>
        <sz val="11"/>
        <color theme="1" tint="0.14999847407452621"/>
        <rFont val="Arial Narrow"/>
        <family val="2"/>
      </rPr>
      <t xml:space="preserve">  </t>
    </r>
  </si>
  <si>
    <t xml:space="preserve">Social Club 10am - 2pm  </t>
  </si>
  <si>
    <r>
      <t xml:space="preserve"> </t>
    </r>
    <r>
      <rPr>
        <b/>
        <sz val="10"/>
        <color theme="1" tint="0.14999847407452621"/>
        <rFont val="Century Gothic"/>
        <family val="2"/>
        <scheme val="minor"/>
      </rPr>
      <t>Notes:  Set your clocks back 1 hour before going to bed on Saturday Nov 2</t>
    </r>
    <r>
      <rPr>
        <sz val="10"/>
        <color theme="1" tint="0.14999847407452621"/>
        <rFont val="Century Gothic"/>
        <family val="1"/>
        <scheme val="minor"/>
      </rPr>
      <t xml:space="preserve"> </t>
    </r>
    <r>
      <rPr>
        <b/>
        <sz val="10"/>
        <color theme="1" tint="0.14999847407452621"/>
        <rFont val="Century Gothic"/>
        <family val="2"/>
        <scheme val="minor"/>
      </rPr>
      <t>or when you wake up in the morning on Sunday Nov 3.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</si>
</sst>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"/>
  </numFmts>
  <fonts count="37">
    <font>
      <sz val="11"/>
      <color theme="1" tint="0.2499465926084170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b/>
      <sz val="11"/>
      <color theme="1" tint="0.14999847407452621"/>
      <name val="Century Gothic"/>
      <family val="2"/>
      <scheme val="minor"/>
    </font>
    <font>
      <b/>
      <sz val="11"/>
      <color theme="1" tint="0.14999847407452621"/>
      <name val="Arial Narrow"/>
      <family val="2"/>
    </font>
    <font>
      <b/>
      <i/>
      <sz val="11"/>
      <color theme="9" tint="-0.249977111117893"/>
      <name val="Arial Narrow"/>
      <family val="2"/>
    </font>
    <font>
      <b/>
      <sz val="11"/>
      <color rgb="FF0070C0"/>
      <name val="Arial Narrow"/>
      <family val="2"/>
    </font>
    <font>
      <b/>
      <sz val="11"/>
      <color rgb="FF7030A0"/>
      <name val="Arial Narrow"/>
      <family val="2"/>
    </font>
    <font>
      <b/>
      <sz val="11"/>
      <color rgb="FFC00000"/>
      <name val="Arial Narrow"/>
      <family val="2"/>
    </font>
    <font>
      <b/>
      <sz val="11"/>
      <color theme="7" tint="-0.249977111117893"/>
      <name val="Arial Narrow"/>
      <family val="2"/>
    </font>
    <font>
      <b/>
      <sz val="10"/>
      <color theme="1" tint="0.14999847407452621"/>
      <name val="Century Gothic"/>
      <family val="2"/>
      <scheme val="minor"/>
    </font>
    <font>
      <b/>
      <sz val="11"/>
      <color rgb="FFFF0000"/>
      <name val="Arial Narrow"/>
      <family val="2"/>
    </font>
    <font>
      <b/>
      <sz val="36"/>
      <color theme="8" tint="-0.499984740745262"/>
      <name val="Baguet Script"/>
    </font>
    <font>
      <sz val="11"/>
      <color theme="1" tint="0.14999847407452621"/>
      <name val="Arial Narrow"/>
      <family val="2"/>
    </font>
    <font>
      <b/>
      <sz val="11"/>
      <name val="Arial Narrow"/>
      <family val="2"/>
    </font>
    <font>
      <b/>
      <sz val="10"/>
      <color theme="1" tint="0.14999847407452621"/>
      <name val="Arial Narrow"/>
      <family val="2"/>
    </font>
    <font>
      <sz val="12"/>
      <color theme="1" tint="0.14999847407452621"/>
      <name val="Century Gothic"/>
      <family val="2"/>
      <scheme val="minor"/>
    </font>
    <font>
      <i/>
      <sz val="12"/>
      <color theme="1" tint="0.14999847407452621"/>
      <name val="Century Gothic"/>
      <family val="2"/>
      <scheme val="minor"/>
    </font>
    <font>
      <b/>
      <i/>
      <sz val="12"/>
      <color theme="1" tint="0.14999847407452621"/>
      <name val="Century Gothic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1B1D8"/>
        <bgColor indexed="64"/>
      </patternFill>
    </fill>
  </fills>
  <borders count="32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</borders>
  <cellStyleXfs count="17">
    <xf numFmtId="0" fontId="0" fillId="0" borderId="0">
      <alignment vertical="top"/>
    </xf>
    <xf numFmtId="0" fontId="8" fillId="2" borderId="0" applyNumberFormat="0" applyBorder="0" applyAlignment="0" applyProtection="0"/>
    <xf numFmtId="0" fontId="7" fillId="0" borderId="3" applyNumberFormat="0" applyFill="0" applyProtection="0">
      <alignment horizontal="left" vertical="center" indent="1"/>
    </xf>
    <xf numFmtId="0" fontId="2" fillId="3" borderId="1" applyNumberFormat="0" applyAlignment="0" applyProtection="0"/>
    <xf numFmtId="0" fontId="3" fillId="4" borderId="2" applyNumberFormat="0" applyProtection="0">
      <alignment vertical="center"/>
    </xf>
    <xf numFmtId="0" fontId="4" fillId="0" borderId="0" applyFill="0" applyBorder="0" applyProtection="0">
      <alignment vertical="center"/>
    </xf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" fillId="5" borderId="0" applyBorder="0" applyProtection="0">
      <alignment horizontal="left" vertical="top" wrapText="1" indent="1"/>
    </xf>
    <xf numFmtId="164" fontId="6" fillId="0" borderId="0">
      <alignment horizontal="left" indent="1"/>
    </xf>
    <xf numFmtId="0" fontId="9" fillId="5" borderId="0" applyNumberFormat="0" applyFont="0" applyBorder="0" applyAlignment="0">
      <alignment horizontal="left" vertical="center" indent="1"/>
    </xf>
    <xf numFmtId="0" fontId="5" fillId="0" borderId="0">
      <alignment horizontal="left" indent="1"/>
    </xf>
    <xf numFmtId="0" fontId="7" fillId="0" borderId="0" applyFill="0" applyProtection="0"/>
    <xf numFmtId="0" fontId="11" fillId="0" borderId="0" applyFill="0" applyProtection="0"/>
  </cellStyleXfs>
  <cellXfs count="94">
    <xf numFmtId="0" fontId="0" fillId="0" borderId="0" xfId="0">
      <alignment vertical="top"/>
    </xf>
    <xf numFmtId="0" fontId="12" fillId="0" borderId="0" xfId="0" applyFont="1">
      <alignment vertical="top"/>
    </xf>
    <xf numFmtId="0" fontId="12" fillId="0" borderId="0" xfId="2" applyFont="1" applyFill="1" applyBorder="1" applyAlignment="1">
      <alignment vertical="center"/>
    </xf>
    <xf numFmtId="0" fontId="13" fillId="0" borderId="0" xfId="5" applyFont="1" applyFill="1" applyAlignment="1">
      <alignment horizontal="left" vertical="center"/>
    </xf>
    <xf numFmtId="0" fontId="14" fillId="0" borderId="0" xfId="0" applyFont="1" applyAlignment="1">
      <alignment horizontal="left" vertical="center" indent="1"/>
    </xf>
    <xf numFmtId="164" fontId="14" fillId="0" borderId="9" xfId="12" applyFont="1" applyBorder="1" applyAlignment="1">
      <alignment horizontal="right" vertical="center" indent="1"/>
    </xf>
    <xf numFmtId="164" fontId="14" fillId="0" borderId="9" xfId="13" applyNumberFormat="1" applyFont="1" applyFill="1" applyBorder="1" applyAlignment="1">
      <alignment horizontal="right" vertical="center" wrapText="1" indent="1"/>
    </xf>
    <xf numFmtId="0" fontId="16" fillId="6" borderId="4" xfId="2" applyFont="1" applyFill="1" applyBorder="1" applyAlignment="1">
      <alignment horizontal="center" vertical="center"/>
    </xf>
    <xf numFmtId="0" fontId="16" fillId="6" borderId="5" xfId="2" applyFont="1" applyFill="1" applyBorder="1" applyAlignment="1">
      <alignment horizontal="center" vertical="center"/>
    </xf>
    <xf numFmtId="0" fontId="16" fillId="6" borderId="6" xfId="2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64" fontId="14" fillId="0" borderId="9" xfId="12" applyFont="1" applyBorder="1" applyAlignment="1">
      <alignment horizontal="right" indent="1"/>
    </xf>
    <xf numFmtId="164" fontId="14" fillId="0" borderId="11" xfId="12" applyFont="1" applyBorder="1" applyAlignment="1">
      <alignment horizontal="right" indent="1"/>
    </xf>
    <xf numFmtId="0" fontId="15" fillId="0" borderId="10" xfId="0" applyFont="1" applyBorder="1" applyAlignment="1">
      <alignment horizontal="left" vertical="top" wrapText="1" indent="1"/>
    </xf>
    <xf numFmtId="0" fontId="15" fillId="0" borderId="0" xfId="0" applyFont="1" applyAlignment="1">
      <alignment horizontal="left" vertical="top" wrapText="1" indent="1"/>
    </xf>
    <xf numFmtId="0" fontId="15" fillId="0" borderId="10" xfId="13" applyFont="1" applyFill="1" applyBorder="1" applyAlignment="1">
      <alignment horizontal="left" vertical="top" wrapText="1" indent="1"/>
    </xf>
    <xf numFmtId="0" fontId="12" fillId="0" borderId="8" xfId="16" applyFont="1" applyFill="1" applyBorder="1" applyAlignment="1">
      <alignment horizontal="center" vertical="center"/>
    </xf>
    <xf numFmtId="0" fontId="12" fillId="0" borderId="8" xfId="14" applyFont="1" applyBorder="1" applyAlignment="1">
      <alignment horizontal="center" vertical="center"/>
    </xf>
    <xf numFmtId="0" fontId="16" fillId="7" borderId="4" xfId="2" applyFont="1" applyFill="1" applyBorder="1" applyAlignment="1">
      <alignment horizontal="center" vertical="center"/>
    </xf>
    <xf numFmtId="0" fontId="16" fillId="7" borderId="5" xfId="2" applyFont="1" applyFill="1" applyBorder="1" applyAlignment="1">
      <alignment horizontal="center" vertical="center"/>
    </xf>
    <xf numFmtId="0" fontId="16" fillId="7" borderId="6" xfId="2" applyFont="1" applyFill="1" applyBorder="1" applyAlignment="1">
      <alignment horizontal="center" vertical="center"/>
    </xf>
    <xf numFmtId="0" fontId="16" fillId="8" borderId="4" xfId="2" applyFont="1" applyFill="1" applyBorder="1" applyAlignment="1">
      <alignment horizontal="center" vertical="center"/>
    </xf>
    <xf numFmtId="0" fontId="16" fillId="8" borderId="5" xfId="2" applyFont="1" applyFill="1" applyBorder="1" applyAlignment="1">
      <alignment horizontal="center" vertical="center"/>
    </xf>
    <xf numFmtId="0" fontId="16" fillId="8" borderId="6" xfId="2" applyFont="1" applyFill="1" applyBorder="1" applyAlignment="1">
      <alignment horizontal="center" vertical="center"/>
    </xf>
    <xf numFmtId="164" fontId="14" fillId="0" borderId="14" xfId="12" applyFont="1" applyBorder="1" applyAlignment="1">
      <alignment horizontal="right" indent="1"/>
    </xf>
    <xf numFmtId="0" fontId="15" fillId="0" borderId="15" xfId="13" applyFont="1" applyFill="1" applyBorder="1" applyAlignment="1">
      <alignment horizontal="left" vertical="top" wrapText="1" indent="1"/>
    </xf>
    <xf numFmtId="0" fontId="15" fillId="0" borderId="15" xfId="0" applyFont="1" applyBorder="1" applyAlignment="1">
      <alignment horizontal="left" vertical="top" wrapText="1" indent="1"/>
    </xf>
    <xf numFmtId="164" fontId="14" fillId="0" borderId="14" xfId="13" applyNumberFormat="1" applyFont="1" applyFill="1" applyBorder="1" applyAlignment="1">
      <alignment horizontal="right" vertical="center" wrapText="1" indent="1"/>
    </xf>
    <xf numFmtId="164" fontId="14" fillId="0" borderId="14" xfId="12" applyFont="1" applyBorder="1" applyAlignment="1">
      <alignment horizontal="right" vertical="center" indent="1"/>
    </xf>
    <xf numFmtId="0" fontId="16" fillId="9" borderId="4" xfId="2" applyFont="1" applyFill="1" applyBorder="1" applyAlignment="1">
      <alignment horizontal="center" vertical="center"/>
    </xf>
    <xf numFmtId="0" fontId="16" fillId="9" borderId="5" xfId="2" applyFont="1" applyFill="1" applyBorder="1" applyAlignment="1">
      <alignment horizontal="center" vertical="center"/>
    </xf>
    <xf numFmtId="0" fontId="16" fillId="9" borderId="6" xfId="2" applyFont="1" applyFill="1" applyBorder="1" applyAlignment="1">
      <alignment horizontal="center" vertical="center"/>
    </xf>
    <xf numFmtId="164" fontId="14" fillId="0" borderId="20" xfId="12" applyFont="1" applyBorder="1" applyAlignment="1">
      <alignment horizontal="right" indent="1"/>
    </xf>
    <xf numFmtId="0" fontId="15" fillId="0" borderId="21" xfId="13" applyFont="1" applyFill="1" applyBorder="1" applyAlignment="1">
      <alignment horizontal="left" vertical="top" wrapText="1" indent="1"/>
    </xf>
    <xf numFmtId="0" fontId="15" fillId="0" borderId="21" xfId="0" applyFont="1" applyBorder="1" applyAlignment="1">
      <alignment horizontal="left" vertical="top" wrapText="1" indent="1"/>
    </xf>
    <xf numFmtId="164" fontId="14" fillId="0" borderId="20" xfId="13" applyNumberFormat="1" applyFont="1" applyFill="1" applyBorder="1" applyAlignment="1">
      <alignment horizontal="right" vertical="center" wrapText="1" indent="1"/>
    </xf>
    <xf numFmtId="164" fontId="14" fillId="0" borderId="20" xfId="12" applyFont="1" applyBorder="1" applyAlignment="1">
      <alignment horizontal="right" vertical="center" indent="1"/>
    </xf>
    <xf numFmtId="164" fontId="14" fillId="0" borderId="26" xfId="12" applyFont="1" applyBorder="1" applyAlignment="1">
      <alignment horizontal="right" indent="1"/>
    </xf>
    <xf numFmtId="0" fontId="15" fillId="0" borderId="27" xfId="13" applyFont="1" applyFill="1" applyBorder="1" applyAlignment="1">
      <alignment horizontal="left" vertical="top" wrapText="1" indent="1"/>
    </xf>
    <xf numFmtId="0" fontId="15" fillId="0" borderId="27" xfId="0" applyFont="1" applyBorder="1" applyAlignment="1">
      <alignment horizontal="left" vertical="top" wrapText="1" indent="1"/>
    </xf>
    <xf numFmtId="164" fontId="14" fillId="0" borderId="26" xfId="13" applyNumberFormat="1" applyFont="1" applyFill="1" applyBorder="1" applyAlignment="1">
      <alignment horizontal="right" vertical="center" wrapText="1" indent="1"/>
    </xf>
    <xf numFmtId="164" fontId="14" fillId="0" borderId="26" xfId="12" applyFont="1" applyBorder="1" applyAlignment="1">
      <alignment horizontal="right" vertical="center" indent="1"/>
    </xf>
    <xf numFmtId="164" fontId="14" fillId="10" borderId="26" xfId="12" applyFont="1" applyFill="1" applyBorder="1" applyAlignment="1">
      <alignment horizontal="right" indent="1"/>
    </xf>
    <xf numFmtId="0" fontId="15" fillId="10" borderId="27" xfId="0" applyFont="1" applyFill="1" applyBorder="1" applyAlignment="1">
      <alignment horizontal="left" vertical="top" wrapText="1" indent="1"/>
    </xf>
    <xf numFmtId="164" fontId="14" fillId="10" borderId="26" xfId="13" applyNumberFormat="1" applyFont="1" applyFill="1" applyBorder="1" applyAlignment="1">
      <alignment horizontal="right" vertical="center" wrapText="1" indent="1"/>
    </xf>
    <xf numFmtId="0" fontId="15" fillId="10" borderId="27" xfId="13" applyFont="1" applyFill="1" applyBorder="1" applyAlignment="1">
      <alignment horizontal="left" vertical="top" wrapText="1" indent="1"/>
    </xf>
    <xf numFmtId="164" fontId="14" fillId="10" borderId="26" xfId="12" applyFont="1" applyFill="1" applyBorder="1" applyAlignment="1">
      <alignment horizontal="right" vertical="center" indent="1"/>
    </xf>
    <xf numFmtId="0" fontId="22" fillId="0" borderId="27" xfId="13" applyFont="1" applyFill="1" applyBorder="1" applyAlignment="1">
      <alignment vertical="top" wrapText="1"/>
    </xf>
    <xf numFmtId="0" fontId="22" fillId="0" borderId="27" xfId="0" applyFont="1" applyBorder="1" applyAlignment="1">
      <alignment vertical="top" wrapText="1"/>
    </xf>
    <xf numFmtId="0" fontId="21" fillId="0" borderId="27" xfId="0" applyFont="1" applyBorder="1" applyAlignment="1">
      <alignment vertical="top" wrapText="1"/>
    </xf>
    <xf numFmtId="0" fontId="28" fillId="10" borderId="27" xfId="13" applyFont="1" applyFill="1" applyBorder="1" applyAlignment="1">
      <alignment horizontal="left" vertical="top" wrapText="1"/>
    </xf>
    <xf numFmtId="17" fontId="15" fillId="0" borderId="27" xfId="0" applyNumberFormat="1" applyFont="1" applyBorder="1" applyAlignment="1">
      <alignment horizontal="left" vertical="top" wrapText="1" indent="1"/>
    </xf>
    <xf numFmtId="0" fontId="31" fillId="0" borderId="10" xfId="13" applyFont="1" applyFill="1" applyBorder="1" applyAlignment="1">
      <alignment vertical="top" wrapText="1"/>
    </xf>
    <xf numFmtId="164" fontId="14" fillId="11" borderId="11" xfId="12" applyFont="1" applyFill="1" applyBorder="1" applyAlignment="1">
      <alignment horizontal="right" indent="1"/>
    </xf>
    <xf numFmtId="0" fontId="15" fillId="11" borderId="10" xfId="0" applyFont="1" applyFill="1" applyBorder="1" applyAlignment="1">
      <alignment horizontal="left" vertical="top" wrapText="1" indent="1"/>
    </xf>
    <xf numFmtId="164" fontId="14" fillId="11" borderId="9" xfId="13" applyNumberFormat="1" applyFont="1" applyFill="1" applyBorder="1" applyAlignment="1">
      <alignment horizontal="right" vertical="center" wrapText="1" indent="1"/>
    </xf>
    <xf numFmtId="0" fontId="15" fillId="11" borderId="10" xfId="13" applyFont="1" applyFill="1" applyBorder="1" applyAlignment="1">
      <alignment horizontal="left" vertical="top" wrapText="1" indent="1"/>
    </xf>
    <xf numFmtId="164" fontId="14" fillId="11" borderId="9" xfId="12" applyFont="1" applyFill="1" applyBorder="1" applyAlignment="1">
      <alignment horizontal="right" vertical="center" indent="1"/>
    </xf>
    <xf numFmtId="164" fontId="14" fillId="11" borderId="9" xfId="12" applyFont="1" applyFill="1" applyBorder="1" applyAlignment="1">
      <alignment horizontal="right" indent="1"/>
    </xf>
    <xf numFmtId="0" fontId="15" fillId="10" borderId="10" xfId="0" applyFont="1" applyFill="1" applyBorder="1" applyAlignment="1">
      <alignment horizontal="left" vertical="top" wrapText="1" indent="1"/>
    </xf>
    <xf numFmtId="164" fontId="14" fillId="10" borderId="9" xfId="13" applyNumberFormat="1" applyFont="1" applyFill="1" applyBorder="1" applyAlignment="1">
      <alignment horizontal="right" vertical="center" wrapText="1" indent="1"/>
    </xf>
    <xf numFmtId="0" fontId="15" fillId="10" borderId="10" xfId="13" applyFont="1" applyFill="1" applyBorder="1" applyAlignment="1">
      <alignment horizontal="left" vertical="top" wrapText="1" indent="1"/>
    </xf>
    <xf numFmtId="164" fontId="14" fillId="10" borderId="9" xfId="12" applyFont="1" applyFill="1" applyBorder="1" applyAlignment="1">
      <alignment horizontal="right" vertical="center" indent="1"/>
    </xf>
    <xf numFmtId="164" fontId="14" fillId="10" borderId="9" xfId="12" applyFont="1" applyFill="1" applyBorder="1" applyAlignment="1">
      <alignment horizontal="right" indent="1"/>
    </xf>
    <xf numFmtId="164" fontId="14" fillId="10" borderId="11" xfId="12" applyFont="1" applyFill="1" applyBorder="1" applyAlignment="1">
      <alignment horizontal="right" indent="1"/>
    </xf>
    <xf numFmtId="0" fontId="16" fillId="12" borderId="4" xfId="2" applyFont="1" applyFill="1" applyBorder="1" applyAlignment="1">
      <alignment horizontal="center" vertical="center"/>
    </xf>
    <xf numFmtId="0" fontId="16" fillId="12" borderId="5" xfId="2" applyFont="1" applyFill="1" applyBorder="1" applyAlignment="1">
      <alignment horizontal="center" vertical="center"/>
    </xf>
    <xf numFmtId="0" fontId="16" fillId="12" borderId="6" xfId="2" applyFont="1" applyFill="1" applyBorder="1" applyAlignment="1">
      <alignment horizontal="center" vertical="center"/>
    </xf>
    <xf numFmtId="0" fontId="33" fillId="0" borderId="10" xfId="13" applyFont="1" applyFill="1" applyBorder="1" applyAlignment="1">
      <alignment horizontal="left" vertical="top" wrapText="1" indent="1"/>
    </xf>
    <xf numFmtId="0" fontId="12" fillId="0" borderId="13" xfId="11" applyFont="1" applyFill="1" applyBorder="1" applyAlignment="1">
      <alignment horizontal="left" vertical="center" wrapText="1" indent="1"/>
    </xf>
    <xf numFmtId="0" fontId="12" fillId="0" borderId="11" xfId="11" applyFont="1" applyFill="1" applyBorder="1" applyAlignment="1">
      <alignment horizontal="left" vertical="center" wrapText="1" indent="1"/>
    </xf>
    <xf numFmtId="0" fontId="16" fillId="6" borderId="0" xfId="15" applyFont="1" applyFill="1" applyAlignment="1">
      <alignment horizontal="center" vertical="center"/>
    </xf>
    <xf numFmtId="0" fontId="14" fillId="0" borderId="13" xfId="11" applyFont="1" applyFill="1" applyBorder="1" applyAlignment="1">
      <alignment horizontal="left" vertical="center" wrapText="1" indent="1"/>
    </xf>
    <xf numFmtId="0" fontId="14" fillId="0" borderId="11" xfId="11" applyFont="1" applyFill="1" applyBorder="1" applyAlignment="1">
      <alignment horizontal="left" vertical="center" wrapText="1" indent="1"/>
    </xf>
    <xf numFmtId="0" fontId="12" fillId="0" borderId="18" xfId="11" applyFont="1" applyFill="1" applyBorder="1" applyAlignment="1">
      <alignment horizontal="left" vertical="center" wrapText="1" indent="1"/>
    </xf>
    <xf numFmtId="0" fontId="12" fillId="0" borderId="19" xfId="11" applyFont="1" applyFill="1" applyBorder="1" applyAlignment="1">
      <alignment horizontal="left" vertical="center" wrapText="1" indent="1"/>
    </xf>
    <xf numFmtId="0" fontId="12" fillId="0" borderId="24" xfId="11" applyFont="1" applyFill="1" applyBorder="1" applyAlignment="1">
      <alignment horizontal="left" vertical="center" wrapText="1" indent="1"/>
    </xf>
    <xf numFmtId="0" fontId="12" fillId="0" borderId="25" xfId="11" applyFont="1" applyFill="1" applyBorder="1" applyAlignment="1">
      <alignment horizontal="left" vertical="center" wrapText="1" indent="1"/>
    </xf>
    <xf numFmtId="0" fontId="12" fillId="0" borderId="30" xfId="11" applyFont="1" applyFill="1" applyBorder="1" applyAlignment="1">
      <alignment horizontal="left" vertical="center" wrapText="1" indent="1"/>
    </xf>
    <xf numFmtId="0" fontId="12" fillId="0" borderId="31" xfId="11" applyFont="1" applyFill="1" applyBorder="1" applyAlignment="1">
      <alignment horizontal="left" vertical="center" wrapText="1" indent="1"/>
    </xf>
    <xf numFmtId="0" fontId="30" fillId="0" borderId="0" xfId="5" applyFont="1" applyFill="1" applyBorder="1" applyAlignment="1">
      <alignment vertical="center"/>
    </xf>
    <xf numFmtId="0" fontId="15" fillId="0" borderId="7" xfId="11" applyFont="1" applyFill="1" applyBorder="1" applyAlignment="1">
      <alignment horizontal="left" vertical="top" wrapText="1" indent="1"/>
    </xf>
    <xf numFmtId="0" fontId="15" fillId="0" borderId="12" xfId="11" applyFont="1" applyFill="1" applyBorder="1" applyAlignment="1">
      <alignment horizontal="left" vertical="top" wrapText="1" indent="1"/>
    </xf>
    <xf numFmtId="0" fontId="17" fillId="0" borderId="0" xfId="5" applyFont="1" applyFill="1" applyBorder="1" applyAlignment="1">
      <alignment vertical="center"/>
    </xf>
    <xf numFmtId="0" fontId="34" fillId="0" borderId="7" xfId="11" applyFont="1" applyFill="1" applyBorder="1" applyAlignment="1">
      <alignment horizontal="left" vertical="top" wrapText="1" indent="1"/>
    </xf>
    <xf numFmtId="0" fontId="18" fillId="0" borderId="0" xfId="5" applyFont="1" applyFill="1" applyBorder="1" applyAlignment="1">
      <alignment vertical="center"/>
    </xf>
    <xf numFmtId="0" fontId="15" fillId="0" borderId="16" xfId="11" applyFont="1" applyFill="1" applyBorder="1" applyAlignment="1">
      <alignment horizontal="left" vertical="top" wrapText="1" indent="1"/>
    </xf>
    <xf numFmtId="0" fontId="15" fillId="0" borderId="17" xfId="11" applyFont="1" applyFill="1" applyBorder="1" applyAlignment="1">
      <alignment horizontal="left" vertical="top" wrapText="1" indent="1"/>
    </xf>
    <xf numFmtId="0" fontId="20" fillId="0" borderId="0" xfId="5" applyFont="1" applyFill="1" applyBorder="1" applyAlignment="1">
      <alignment vertical="center"/>
    </xf>
    <xf numFmtId="0" fontId="15" fillId="0" borderId="22" xfId="11" applyFont="1" applyFill="1" applyBorder="1" applyAlignment="1">
      <alignment horizontal="left" vertical="top" wrapText="1" indent="1"/>
    </xf>
    <xf numFmtId="0" fontId="15" fillId="0" borderId="23" xfId="11" applyFont="1" applyFill="1" applyBorder="1" applyAlignment="1">
      <alignment horizontal="left" vertical="top" wrapText="1" indent="1"/>
    </xf>
    <xf numFmtId="0" fontId="19" fillId="0" borderId="0" xfId="5" applyFont="1" applyFill="1" applyBorder="1" applyAlignment="1">
      <alignment vertical="center"/>
    </xf>
    <xf numFmtId="0" fontId="15" fillId="0" borderId="28" xfId="11" applyFont="1" applyFill="1" applyBorder="1" applyAlignment="1">
      <alignment horizontal="left" vertical="top" wrapText="1" indent="1"/>
    </xf>
    <xf numFmtId="0" fontId="15" fillId="0" borderId="29" xfId="11" applyFont="1" applyFill="1" applyBorder="1" applyAlignment="1">
      <alignment horizontal="left" vertical="top" wrapText="1" indent="1"/>
    </xf>
  </cellXfs>
  <cellStyles count="17">
    <cellStyle name="40% - Accent1" xfId="1" builtinId="31" customBuiltin="1"/>
    <cellStyle name="Accent1" xfId="3" builtinId="29" customBuiltin="1"/>
    <cellStyle name="Accent5" xfId="4" builtinId="45" customBuiltin="1"/>
    <cellStyle name="Banded" xfId="13" xr:uid="{00000000-0005-0000-0000-000003000000}"/>
    <cellStyle name="Comma" xfId="6" builtinId="3" customBuiltin="1"/>
    <cellStyle name="Comma [0]" xfId="7" builtinId="6" customBuiltin="1"/>
    <cellStyle name="Currency" xfId="8" builtinId="4" customBuiltin="1"/>
    <cellStyle name="Currency [0]" xfId="9" builtinId="7" customBuiltin="1"/>
    <cellStyle name="Day" xfId="12" xr:uid="{00000000-0005-0000-0000-000008000000}"/>
    <cellStyle name="Heading 1" xfId="2" builtinId="16" customBuiltin="1"/>
    <cellStyle name="Heading 2" xfId="15" builtinId="17" customBuiltin="1"/>
    <cellStyle name="Heading 3" xfId="16" builtinId="18" customBuiltin="1"/>
    <cellStyle name="Heading 4" xfId="11" builtinId="19" customBuiltin="1"/>
    <cellStyle name="Normal" xfId="0" builtinId="0" customBuiltin="1"/>
    <cellStyle name="Percent" xfId="10" builtinId="5" customBuiltin="1"/>
    <cellStyle name="Settings Entry" xfId="14" xr:uid="{00000000-0005-0000-0000-00000F000000}"/>
    <cellStyle name="Title" xfId="5" builtinId="1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  <mruColors>
      <color rgb="FFE1B1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openclipart.org/detail/245565/Fwd-2016-Newest-Popular-handbag-designs-from-Ceso-61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grassrootsnorthshore.com/" TargetMode="External"/><Relationship Id="rId3" Type="http://schemas.openxmlformats.org/officeDocument/2006/relationships/image" Target="../media/image2.png"/><Relationship Id="rId7" Type="http://schemas.openxmlformats.org/officeDocument/2006/relationships/image" Target="../media/image16.jp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6" Type="http://schemas.openxmlformats.org/officeDocument/2006/relationships/hyperlink" Target="https://pxhere.com/th/photo/1158200" TargetMode="External"/><Relationship Id="rId5" Type="http://schemas.openxmlformats.org/officeDocument/2006/relationships/image" Target="../media/image15.jpg"/><Relationship Id="rId4" Type="http://schemas.openxmlformats.org/officeDocument/2006/relationships/hyperlink" Target="https://openclipart.org/detail/245565/Fwd-2016-Newest-Popular-handbag-designs-from-Ceso-61" TargetMode="External"/><Relationship Id="rId9" Type="http://schemas.openxmlformats.org/officeDocument/2006/relationships/hyperlink" Target="https://creativecommons.org/licenses/by-nc/3.0/" TargetMode="Externa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hyperlink" Target="https://openclipart.org/detail/245565/Fwd-2016-Newest-Popular-handbag-designs-from-Ceso-61" TargetMode="External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526312</xdr:colOff>
      <xdr:row>6</xdr:row>
      <xdr:rowOff>157655</xdr:rowOff>
    </xdr:from>
    <xdr:to>
      <xdr:col>6</xdr:col>
      <xdr:colOff>790576</xdr:colOff>
      <xdr:row>6</xdr:row>
      <xdr:rowOff>470134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704F24-D4EA-B5C1-244F-C141FFCE7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2462" y="2958005"/>
          <a:ext cx="264264" cy="312479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10</xdr:row>
      <xdr:rowOff>171450</xdr:rowOff>
    </xdr:from>
    <xdr:to>
      <xdr:col>6</xdr:col>
      <xdr:colOff>835764</xdr:colOff>
      <xdr:row>10</xdr:row>
      <xdr:rowOff>483929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0F2126C-B787-4D2A-9ECA-6ED6139C9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7650" y="5219700"/>
          <a:ext cx="264264" cy="312479"/>
        </a:xfrm>
        <a:prstGeom prst="rect">
          <a:avLst/>
        </a:prstGeom>
      </xdr:spPr>
    </xdr:pic>
    <xdr:clientData/>
  </xdr:twoCellAnchor>
  <xdr:twoCellAnchor editAs="oneCell">
    <xdr:from>
      <xdr:col>6</xdr:col>
      <xdr:colOff>714375</xdr:colOff>
      <xdr:row>8</xdr:row>
      <xdr:rowOff>314325</xdr:rowOff>
    </xdr:from>
    <xdr:to>
      <xdr:col>6</xdr:col>
      <xdr:colOff>1236454</xdr:colOff>
      <xdr:row>8</xdr:row>
      <xdr:rowOff>803774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50F858-B3A5-4372-8C76-5C63AB10D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8010525" y="4238625"/>
          <a:ext cx="522079" cy="489449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10</xdr:row>
      <xdr:rowOff>259204</xdr:rowOff>
    </xdr:from>
    <xdr:to>
      <xdr:col>3</xdr:col>
      <xdr:colOff>1019175</xdr:colOff>
      <xdr:row>10</xdr:row>
      <xdr:rowOff>854370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815D92-B9AE-2727-4504-5CA302EF3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43225" y="5307454"/>
          <a:ext cx="657225" cy="595166"/>
        </a:xfrm>
        <a:prstGeom prst="rect">
          <a:avLst/>
        </a:prstGeom>
      </xdr:spPr>
    </xdr:pic>
    <xdr:clientData/>
  </xdr:twoCellAnchor>
  <xdr:twoCellAnchor editAs="oneCell">
    <xdr:from>
      <xdr:col>3</xdr:col>
      <xdr:colOff>581025</xdr:colOff>
      <xdr:row>0</xdr:row>
      <xdr:rowOff>76200</xdr:rowOff>
    </xdr:from>
    <xdr:to>
      <xdr:col>3</xdr:col>
      <xdr:colOff>1381125</xdr:colOff>
      <xdr:row>1</xdr:row>
      <xdr:rowOff>762000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1ED04F2-80F1-0C3F-C24B-FCB064E0B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62300" y="7620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1</xdr:row>
      <xdr:rowOff>228600</xdr:rowOff>
    </xdr:from>
    <xdr:to>
      <xdr:col>4</xdr:col>
      <xdr:colOff>1181100</xdr:colOff>
      <xdr:row>2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F67A327-374B-4A0A-B0B7-40A361B13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33900" y="34290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1</xdr:row>
      <xdr:rowOff>9525</xdr:rowOff>
    </xdr:from>
    <xdr:to>
      <xdr:col>5</xdr:col>
      <xdr:colOff>1123950</xdr:colOff>
      <xdr:row>1</xdr:row>
      <xdr:rowOff>809625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5ED9388-9227-49ED-9989-588DD7D6F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48375" y="123825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1</xdr:row>
      <xdr:rowOff>152400</xdr:rowOff>
    </xdr:from>
    <xdr:to>
      <xdr:col>6</xdr:col>
      <xdr:colOff>1162050</xdr:colOff>
      <xdr:row>1</xdr:row>
      <xdr:rowOff>952500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0EB82F7-D12B-4A9B-8DB9-7813D7E60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58100" y="26670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190501</xdr:colOff>
      <xdr:row>4</xdr:row>
      <xdr:rowOff>9525</xdr:rowOff>
    </xdr:from>
    <xdr:to>
      <xdr:col>4</xdr:col>
      <xdr:colOff>1362076</xdr:colOff>
      <xdr:row>4</xdr:row>
      <xdr:rowOff>790575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2136C24-3E01-CB46-DC91-7C578EB04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43401" y="1685925"/>
          <a:ext cx="1171575" cy="7810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856521</xdr:colOff>
      <xdr:row>8</xdr:row>
      <xdr:rowOff>209550</xdr:rowOff>
    </xdr:from>
    <xdr:to>
      <xdr:col>2</xdr:col>
      <xdr:colOff>1168399</xdr:colOff>
      <xdr:row>8</xdr:row>
      <xdr:rowOff>676273</xdr:rowOff>
    </xdr:to>
    <xdr:pic>
      <xdr:nvPicPr>
        <xdr:cNvPr id="2" name="Picture 1" descr="Vintage antique botanical illustration of a poppy flower">
          <a:extLst>
            <a:ext uri="{FF2B5EF4-FFF2-40B4-BE49-F238E27FC236}">
              <a16:creationId xmlns:a16="http://schemas.microsoft.com/office/drawing/2014/main" id="{4967826A-18DF-A9F9-8301-224CCDEB2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7171" y="4171950"/>
          <a:ext cx="311878" cy="466723"/>
        </a:xfrm>
        <a:prstGeom prst="rect">
          <a:avLst/>
        </a:prstGeom>
      </xdr:spPr>
    </xdr:pic>
    <xdr:clientData/>
  </xdr:twoCellAnchor>
  <xdr:twoCellAnchor editAs="oneCell">
    <xdr:from>
      <xdr:col>3</xdr:col>
      <xdr:colOff>933450</xdr:colOff>
      <xdr:row>12</xdr:row>
      <xdr:rowOff>87888</xdr:rowOff>
    </xdr:from>
    <xdr:to>
      <xdr:col>3</xdr:col>
      <xdr:colOff>1550414</xdr:colOff>
      <xdr:row>12</xdr:row>
      <xdr:rowOff>704852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F0ACA5-802F-0AA3-FE97-BE0E85779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14725" y="6412488"/>
          <a:ext cx="616964" cy="616964"/>
        </a:xfrm>
        <a:prstGeom prst="rect">
          <a:avLst/>
        </a:prstGeom>
      </xdr:spPr>
    </xdr:pic>
    <xdr:clientData/>
  </xdr:twoCellAnchor>
  <xdr:twoCellAnchor editAs="oneCell">
    <xdr:from>
      <xdr:col>6</xdr:col>
      <xdr:colOff>809625</xdr:colOff>
      <xdr:row>10</xdr:row>
      <xdr:rowOff>352425</xdr:rowOff>
    </xdr:from>
    <xdr:to>
      <xdr:col>6</xdr:col>
      <xdr:colOff>1412985</xdr:colOff>
      <xdr:row>11</xdr:row>
      <xdr:rowOff>22725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FE9578-86F4-EEB8-AFC1-33A66A33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837473B0-CC2E-450A-ABE3-18F120FF3D39}">
              <a1611:picAttrSrcUrl xmlns:a1611="http://schemas.microsoft.com/office/drawing/2016/11/main" r:id="rId4"/>
            </a:ext>
          </a:extLst>
        </a:blip>
        <a:stretch>
          <a:fillRect/>
        </a:stretch>
      </xdr:blipFill>
      <xdr:spPr>
        <a:xfrm>
          <a:off x="8105775" y="5562600"/>
          <a:ext cx="603360" cy="5656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6</xdr:row>
      <xdr:rowOff>376872</xdr:rowOff>
    </xdr:from>
    <xdr:to>
      <xdr:col>1</xdr:col>
      <xdr:colOff>698234</xdr:colOff>
      <xdr:row>6</xdr:row>
      <xdr:rowOff>857250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A675D30-698C-6E07-1A01-5630507B2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837473B0-CC2E-450A-ABE3-18F120FF3D39}">
              <a1611:picAttrSrcUrl xmlns:a1611="http://schemas.microsoft.com/office/drawing/2016/11/main" r:id="rId6"/>
            </a:ext>
          </a:extLst>
        </a:blip>
        <a:stretch>
          <a:fillRect/>
        </a:stretch>
      </xdr:blipFill>
      <xdr:spPr>
        <a:xfrm>
          <a:off x="219075" y="3358197"/>
          <a:ext cx="602984" cy="480378"/>
        </a:xfrm>
        <a:prstGeom prst="rect">
          <a:avLst/>
        </a:prstGeom>
      </xdr:spPr>
    </xdr:pic>
    <xdr:clientData/>
  </xdr:twoCellAnchor>
  <xdr:twoCellAnchor editAs="oneCell">
    <xdr:from>
      <xdr:col>6</xdr:col>
      <xdr:colOff>380686</xdr:colOff>
      <xdr:row>12</xdr:row>
      <xdr:rowOff>235246</xdr:rowOff>
    </xdr:from>
    <xdr:to>
      <xdr:col>6</xdr:col>
      <xdr:colOff>1181100</xdr:colOff>
      <xdr:row>12</xdr:row>
      <xdr:rowOff>876346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F0A03F9-AC9F-12BF-21C0-74AFCBA97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837473B0-CC2E-450A-ABE3-18F120FF3D39}">
              <a1611:picAttrSrcUrl xmlns:a1611="http://schemas.microsoft.com/office/drawing/2016/11/main" r:id="rId8"/>
            </a:ext>
          </a:extLst>
        </a:blip>
        <a:stretch>
          <a:fillRect/>
        </a:stretch>
      </xdr:blipFill>
      <xdr:spPr>
        <a:xfrm>
          <a:off x="7676836" y="6559846"/>
          <a:ext cx="800414" cy="641100"/>
        </a:xfrm>
        <a:prstGeom prst="rect">
          <a:avLst/>
        </a:prstGeom>
      </xdr:spPr>
    </xdr:pic>
    <xdr:clientData/>
  </xdr:twoCellAnchor>
  <xdr:oneCellAnchor>
    <xdr:from>
      <xdr:col>11</xdr:col>
      <xdr:colOff>638175</xdr:colOff>
      <xdr:row>11</xdr:row>
      <xdr:rowOff>215221</xdr:rowOff>
    </xdr:from>
    <xdr:ext cx="5391150" cy="233782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7AD38560-1ACF-F9AF-B745-A85FDB2C6ACA}"/>
            </a:ext>
          </a:extLst>
        </xdr:cNvPr>
        <xdr:cNvSpPr txBox="1"/>
      </xdr:nvSpPr>
      <xdr:spPr>
        <a:xfrm>
          <a:off x="11839575" y="6320746"/>
          <a:ext cx="5391150" cy="233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CA" sz="900">
              <a:hlinkClick xmlns:r="http://schemas.openxmlformats.org/officeDocument/2006/relationships" r:id="rId8" tooltip="http://www.grassrootsnorthshore.com/"/>
            </a:rPr>
            <a:t>This Photo</a:t>
          </a:r>
          <a:r>
            <a:rPr lang="en-CA" sz="900"/>
            <a:t> by Unknown Author is licensed under </a:t>
          </a:r>
          <a:r>
            <a:rPr lang="en-CA" sz="900">
              <a:hlinkClick xmlns:r="http://schemas.openxmlformats.org/officeDocument/2006/relationships" r:id="rId9" tooltip="https://creativecommons.org/licenses/by-nc/3.0/"/>
            </a:rPr>
            <a:t>CC BY-NC</a:t>
          </a:r>
          <a:endParaRPr lang="en-CA" sz="900"/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361950</xdr:colOff>
      <xdr:row>10</xdr:row>
      <xdr:rowOff>259204</xdr:rowOff>
    </xdr:from>
    <xdr:to>
      <xdr:col>3</xdr:col>
      <xdr:colOff>1019175</xdr:colOff>
      <xdr:row>10</xdr:row>
      <xdr:rowOff>854370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8BD42F-B03B-4432-B435-D9015E65F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3225" y="5307454"/>
          <a:ext cx="657225" cy="595166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1333500</xdr:colOff>
      <xdr:row>10</xdr:row>
      <xdr:rowOff>57150</xdr:rowOff>
    </xdr:from>
    <xdr:to>
      <xdr:col>7</xdr:col>
      <xdr:colOff>283954</xdr:colOff>
      <xdr:row>10</xdr:row>
      <xdr:rowOff>546599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AAFC5C8-861B-4007-ADE6-B80DD55ED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837473B0-CC2E-450A-ABE3-18F120FF3D39}">
              <a1611:picAttrSrcUrl xmlns:a1611="http://schemas.microsoft.com/office/drawing/2016/11/main" r:id="rId3"/>
            </a:ext>
          </a:extLst>
        </a:blip>
        <a:stretch>
          <a:fillRect/>
        </a:stretch>
      </xdr:blipFill>
      <xdr:spPr>
        <a:xfrm>
          <a:off x="8629650" y="5105400"/>
          <a:ext cx="522079" cy="489449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1238250</xdr:colOff>
      <xdr:row>7</xdr:row>
      <xdr:rowOff>200025</xdr:rowOff>
    </xdr:from>
    <xdr:to>
      <xdr:col>6</xdr:col>
      <xdr:colOff>1502514</xdr:colOff>
      <xdr:row>8</xdr:row>
      <xdr:rowOff>283904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6A45796-E53E-469E-B655-C302A7190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34400" y="3895725"/>
          <a:ext cx="264264" cy="312479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10</xdr:row>
      <xdr:rowOff>161925</xdr:rowOff>
    </xdr:from>
    <xdr:to>
      <xdr:col>2</xdr:col>
      <xdr:colOff>1095375</xdr:colOff>
      <xdr:row>10</xdr:row>
      <xdr:rowOff>828675</xdr:rowOff>
    </xdr:to>
    <xdr:pic>
      <xdr:nvPicPr>
        <xdr:cNvPr id="11" name="Graphic 10" descr="Family with two children with solid fill">
          <a:extLst>
            <a:ext uri="{FF2B5EF4-FFF2-40B4-BE49-F238E27FC236}">
              <a16:creationId xmlns:a16="http://schemas.microsoft.com/office/drawing/2014/main" id="{3DED75E6-D325-9CD7-4B14-D39965209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438275" y="5210175"/>
          <a:ext cx="666750" cy="666750"/>
        </a:xfrm>
        <a:prstGeom prst="rect">
          <a:avLst/>
        </a:prstGeom>
      </xdr:spPr>
    </xdr:pic>
    <xdr:clientData/>
  </xdr:twoCellAnchor>
  <xdr:oneCellAnchor>
    <xdr:from>
      <xdr:col>2</xdr:col>
      <xdr:colOff>142875</xdr:colOff>
      <xdr:row>9</xdr:row>
      <xdr:rowOff>161925</xdr:rowOff>
    </xdr:from>
    <xdr:ext cx="1276350" cy="26892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43747BF2-7590-053F-E307-B1AC0E5913FE}"/>
            </a:ext>
          </a:extLst>
        </xdr:cNvPr>
        <xdr:cNvSpPr txBox="1"/>
      </xdr:nvSpPr>
      <xdr:spPr>
        <a:xfrm>
          <a:off x="1152525" y="4981575"/>
          <a:ext cx="1276350" cy="26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CA" sz="1200" b="1" kern="1200">
              <a:latin typeface="Arial Narrow" panose="020B0606020202030204" pitchFamily="34" charset="0"/>
            </a:rPr>
            <a:t>      Family Day</a:t>
          </a:r>
        </a:p>
      </xdr:txBody>
    </xdr:sp>
    <xdr:clientData/>
  </xdr:oneCellAnchor>
  <xdr:twoCellAnchor editAs="oneCell">
    <xdr:from>
      <xdr:col>3</xdr:col>
      <xdr:colOff>276225</xdr:colOff>
      <xdr:row>6</xdr:row>
      <xdr:rowOff>209550</xdr:rowOff>
    </xdr:from>
    <xdr:to>
      <xdr:col>3</xdr:col>
      <xdr:colOff>1089435</xdr:colOff>
      <xdr:row>6</xdr:row>
      <xdr:rowOff>841293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AEBBD61-6E24-86B1-B8DB-57D990D7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57500" y="3009900"/>
          <a:ext cx="813210" cy="631743"/>
        </a:xfrm>
        <a:prstGeom prst="rect">
          <a:avLst/>
        </a:prstGeom>
      </xdr:spPr>
    </xdr:pic>
    <xdr:clientData/>
  </xdr:twoCellAnchor>
  <xdr:twoCellAnchor editAs="oneCell">
    <xdr:from>
      <xdr:col>3</xdr:col>
      <xdr:colOff>1228725</xdr:colOff>
      <xdr:row>0</xdr:row>
      <xdr:rowOff>77842</xdr:rowOff>
    </xdr:from>
    <xdr:to>
      <xdr:col>4</xdr:col>
      <xdr:colOff>942975</xdr:colOff>
      <xdr:row>1</xdr:row>
      <xdr:rowOff>990599</xdr:rowOff>
    </xdr:to>
    <xdr:pic>
      <xdr:nvPicPr>
        <xdr:cNvPr id="7" name="Picture 6" descr="Violet Flower Clipart Images - Free Download on Freepik">
          <a:extLst>
            <a:ext uri="{FF2B5EF4-FFF2-40B4-BE49-F238E27FC236}">
              <a16:creationId xmlns:a16="http://schemas.microsoft.com/office/drawing/2014/main" id="{8373451E-012E-34F6-4510-1318C9CD4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77842"/>
          <a:ext cx="1285875" cy="1027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2" name="Picture 1" descr="Photo collage of word: Spring" title="Header Spri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Summer" title="Header Summer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Fall" title="Header Fall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topLeftCell="A5" zoomScaleNormal="100" workbookViewId="0">
      <selection activeCell="G13" sqref="G13"/>
    </sheetView>
  </sheetViews>
  <sheetFormatPr defaultColWidth="8.75" defaultRowHeight="16.5"/>
  <cols>
    <col min="1" max="1" width="1.625" style="1" customWidth="1"/>
    <col min="2" max="2" width="11.625" style="1" customWidth="1"/>
    <col min="3" max="7" width="20.625" style="1" customWidth="1"/>
    <col min="8" max="8" width="11.625" style="1" customWidth="1"/>
    <col min="9" max="9" width="1.625" style="1" customWidth="1"/>
    <col min="10" max="10" width="8.625" style="1" customWidth="1"/>
    <col min="11" max="12" width="12.25" style="1" customWidth="1"/>
    <col min="13" max="13" width="1.625" style="1" customWidth="1"/>
    <col min="14" max="16384" width="8.75" style="1"/>
  </cols>
  <sheetData>
    <row r="1" spans="2:12" ht="9" customHeight="1">
      <c r="I1" s="1" t="s">
        <v>0</v>
      </c>
    </row>
    <row r="2" spans="2:12" ht="81" customHeight="1">
      <c r="B2" s="80" t="str">
        <f>"February "&amp;CalendarYear</f>
        <v>February 2025</v>
      </c>
      <c r="C2" s="80"/>
      <c r="D2" s="80"/>
      <c r="E2" s="2"/>
      <c r="F2" s="2"/>
      <c r="G2" s="2"/>
      <c r="H2" s="3"/>
    </row>
    <row r="3" spans="2:12" s="10" customFormat="1" ht="24" customHeight="1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  <c r="K3" s="71" t="s">
        <v>1</v>
      </c>
      <c r="L3" s="71"/>
    </row>
    <row r="4" spans="2:12" s="4" customFormat="1" ht="18" customHeight="1">
      <c r="B4" s="58">
        <f t="array" ref="B4:H4">DaysAndWeeks+DATE(CalendarYear,1,1)-WEEKDAY(DATE(CalendarYear,1,1),(WeekStart="Monday")+1)+1</f>
        <v>45655</v>
      </c>
      <c r="C4" s="11">
        <v>45656</v>
      </c>
      <c r="D4" s="11">
        <v>45657</v>
      </c>
      <c r="E4" s="11">
        <v>45658</v>
      </c>
      <c r="F4" s="11">
        <v>45659</v>
      </c>
      <c r="G4" s="11">
        <v>45660</v>
      </c>
      <c r="H4" s="53">
        <v>45661</v>
      </c>
      <c r="K4" s="16" t="s">
        <v>2</v>
      </c>
      <c r="L4" s="16" t="s">
        <v>3</v>
      </c>
    </row>
    <row r="5" spans="2:12" s="14" customFormat="1" ht="70.5" customHeight="1">
      <c r="B5" s="54"/>
      <c r="C5" s="13"/>
      <c r="D5" s="13"/>
      <c r="E5" s="13"/>
      <c r="F5" s="13"/>
      <c r="G5" s="13"/>
      <c r="H5" s="54"/>
      <c r="K5" s="17">
        <v>2025</v>
      </c>
      <c r="L5" s="17" t="s">
        <v>4</v>
      </c>
    </row>
    <row r="6" spans="2:12" s="4" customFormat="1" ht="18" customHeight="1">
      <c r="B6" s="55">
        <f t="array" ref="B6:H6">DaysAndWeeks+DATE(CalendarYear,1,1)-WEEKDAY(DATE(CalendarYear,1,1),(WeekStart="Monday")+1)+8</f>
        <v>45662</v>
      </c>
      <c r="C6" s="6">
        <v>45663</v>
      </c>
      <c r="D6" s="6">
        <v>45664</v>
      </c>
      <c r="E6" s="6">
        <v>45665</v>
      </c>
      <c r="F6" s="6">
        <v>45666</v>
      </c>
      <c r="G6" s="6">
        <v>45667</v>
      </c>
      <c r="H6" s="55">
        <v>45668</v>
      </c>
    </row>
    <row r="7" spans="2:12" s="14" customFormat="1" ht="70.5" customHeight="1">
      <c r="B7" s="56"/>
      <c r="C7" s="15"/>
      <c r="D7" s="52" t="s">
        <v>5</v>
      </c>
      <c r="E7" s="15"/>
      <c r="F7" s="15"/>
      <c r="G7" s="47" t="s">
        <v>6</v>
      </c>
      <c r="H7" s="56"/>
    </row>
    <row r="8" spans="2:12" s="4" customFormat="1" ht="18" customHeight="1">
      <c r="B8" s="57">
        <f t="array" ref="B8:H8">DaysAndWeeks+DATE(CalendarYear,1,1)-WEEKDAY(DATE(CalendarYear,1,1),(WeekStart="Monday")+1)+15</f>
        <v>45669</v>
      </c>
      <c r="C8" s="5">
        <v>45670</v>
      </c>
      <c r="D8" s="5">
        <v>45671</v>
      </c>
      <c r="E8" s="5">
        <v>45672</v>
      </c>
      <c r="F8" s="5">
        <v>45673</v>
      </c>
      <c r="G8" s="5">
        <v>45674</v>
      </c>
      <c r="H8" s="57">
        <v>45675</v>
      </c>
    </row>
    <row r="9" spans="2:12" s="14" customFormat="1" ht="70.5" customHeight="1">
      <c r="B9" s="54"/>
      <c r="C9" s="13"/>
      <c r="D9" s="47" t="s">
        <v>7</v>
      </c>
      <c r="E9" s="13"/>
      <c r="F9" s="13"/>
      <c r="G9" s="47" t="s">
        <v>8</v>
      </c>
      <c r="H9" s="54"/>
      <c r="K9" s="4"/>
    </row>
    <row r="10" spans="2:12" s="4" customFormat="1" ht="18" customHeight="1">
      <c r="B10" s="55">
        <f t="array" ref="B10:H10">DaysAndWeeks+DATE(CalendarYear,1,1)-WEEKDAY(DATE(CalendarYear,1,1),(WeekStart="Monday")+1)+22</f>
        <v>45676</v>
      </c>
      <c r="C10" s="6">
        <v>45677</v>
      </c>
      <c r="D10" s="6">
        <v>45678</v>
      </c>
      <c r="E10" s="6">
        <v>45679</v>
      </c>
      <c r="F10" s="6">
        <v>45680</v>
      </c>
      <c r="G10" s="6">
        <v>45681</v>
      </c>
      <c r="H10" s="55">
        <v>45682</v>
      </c>
    </row>
    <row r="11" spans="2:12" s="14" customFormat="1" ht="70.5" customHeight="1">
      <c r="B11" s="56"/>
      <c r="C11" s="15"/>
      <c r="D11" s="47" t="s">
        <v>9</v>
      </c>
      <c r="E11" s="15"/>
      <c r="F11" s="15"/>
      <c r="G11" s="47" t="s">
        <v>10</v>
      </c>
      <c r="H11" s="56"/>
    </row>
    <row r="12" spans="2:12" s="4" customFormat="1" ht="18" customHeight="1">
      <c r="B12" s="57">
        <f t="array" ref="B12:H12">DaysAndWeeks+DATE(CalendarYear,1,1)-WEEKDAY(DATE(CalendarYear,1,1),(WeekStart="Monday")+1)+29</f>
        <v>45683</v>
      </c>
      <c r="C12" s="5">
        <v>45684</v>
      </c>
      <c r="D12" s="5">
        <v>45685</v>
      </c>
      <c r="E12" s="5">
        <v>45686</v>
      </c>
      <c r="F12" s="5">
        <v>45687</v>
      </c>
      <c r="G12" s="5">
        <v>45688</v>
      </c>
      <c r="H12" s="57">
        <v>45689</v>
      </c>
    </row>
    <row r="13" spans="2:12" s="14" customFormat="1" ht="70.5" customHeight="1">
      <c r="B13" s="54"/>
      <c r="C13" s="13"/>
      <c r="D13" s="47" t="s">
        <v>11</v>
      </c>
      <c r="E13" s="13"/>
      <c r="F13" s="13"/>
      <c r="G13" s="47" t="s">
        <v>12</v>
      </c>
      <c r="H13" s="54"/>
    </row>
    <row r="14" spans="2:12" s="4" customFormat="1" ht="18" customHeight="1">
      <c r="B14" s="55">
        <f t="array" ref="B14:C14">DaysAndWeeks+DATE(CalendarYear,1,1)-WEEKDAY(DATE(CalendarYear,1,1),(WeekStart="Monday")+1)+36</f>
        <v>45690</v>
      </c>
      <c r="C14" s="6">
        <v>45691</v>
      </c>
      <c r="D14" s="69" t="s">
        <v>13</v>
      </c>
      <c r="E14" s="69"/>
      <c r="F14" s="69"/>
      <c r="G14" s="69"/>
      <c r="H14" s="70"/>
    </row>
    <row r="15" spans="2:12" s="14" customFormat="1" ht="70.5" customHeight="1">
      <c r="B15" s="56"/>
      <c r="C15" s="15"/>
      <c r="D15" s="81"/>
      <c r="E15" s="81"/>
      <c r="F15" s="81"/>
      <c r="G15" s="81"/>
      <c r="H15" s="82"/>
    </row>
  </sheetData>
  <mergeCells count="4">
    <mergeCell ref="B2:D2"/>
    <mergeCell ref="D14:H14"/>
    <mergeCell ref="D15:H15"/>
    <mergeCell ref="K3:L3"/>
  </mergeCells>
  <phoneticPr fontId="1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3">
    <dataValidation type="list" errorStyle="warning" allowBlank="1" showInputMessage="1" showErrorMessage="1" error="Select a day from the list. Select CANCEL, then press ALT+DOWN ARROW to pick day from the drop-down list" prompt="Select week start day in this cell. Press ALT+DOWN ARROW to open drop-down list, press DOWN ARROW then ENTER to make selection" sqref="L5" xr:uid="{00000000-0002-0000-0000-000000000000}">
      <formula1>"Sunday, Monday"</formula1>
    </dataValidation>
    <dataValidation allowBlank="1" showInputMessage="1" showErrorMessage="1" prompt="Create a custom one-month calendar in this workbook. Customize year and starting day of the week for all months with this January worksheet. Each month is on a separate worksheet." sqref="A1" xr:uid="{00000000-0002-0000-0000-000001000000}"/>
    <dataValidation allowBlank="1" showInputMessage="1" showErrorMessage="1" prompt="Enter year in cell below" sqref="K4" xr:uid="{00000000-0002-0000-0000-000002000000}"/>
    <dataValidation allowBlank="1" showInputMessage="1" showErrorMessage="1" prompt="Select week start day in cell below" sqref="L4" xr:uid="{00000000-0002-0000-0000-000003000000}"/>
    <dataValidation allowBlank="1" showInputMessage="1" showErrorMessage="1" prompt="Enter year in this cell" sqref="K5" xr:uid="{00000000-0002-0000-0000-000004000000}"/>
    <dataValidation allowBlank="1" showInputMessage="1" showErrorMessage="1" prompt="This row contains weekday names for this calendar. This cell contains the starting day of the week. To change week start day, enter a new weekday in cell L5, in this worksheet." sqref="B3" xr:uid="{00000000-0002-0000-0000-000005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000-000006000000}"/>
    <dataValidation allowBlank="1" showInputMessage="1" showErrorMessage="1" prompt="The year in this cell is automatically updated based on the year entered in cell K5. Calendar below has dates for previous and next month with lighter font shade." sqref="B2:D2" xr:uid="{00000000-0002-0000-0000-000007000000}"/>
    <dataValidation allowBlank="1" showInputMessage="1" showErrorMessage="1" prompt="Automatically determined weekday" sqref="C3:H3" xr:uid="{00000000-0002-0000-0000-000008000000}"/>
    <dataValidation allowBlank="1" showInputMessage="1" showErrorMessage="1" prompt="This row &amp; rows 7, 9, 11, 13, &amp; 15 are cells for entering daily notes related to the calendar day in the cell above." sqref="B5" xr:uid="{00000000-0002-0000-0000-000009000000}"/>
    <dataValidation allowBlank="1" showInputMessage="1" prompt="Enter monthly Notes in this cell" sqref="D15:H15" xr:uid="{00000000-0002-0000-0000-00000A000000}"/>
    <dataValidation allowBlank="1" showInputMessage="1" prompt="Enter monthly Notes in cell below" sqref="D14:H14" xr:uid="{00000000-0002-0000-0000-00000B000000}"/>
    <dataValidation allowBlank="1" showInputMessage="1" showErrorMessage="1" prompt="Enter year and select calendar start day in cells below. These Calendar Settings cells will not print" sqref="K3" xr:uid="{00000000-0002-0000-0000-00000C000000}"/>
  </dataValidations>
  <printOptions horizontalCentered="1"/>
  <pageMargins left="0.25" right="0.25" top="0.5" bottom="0.5" header="0.3" footer="0.3"/>
  <pageSetup scale="95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0</v>
      </c>
    </row>
    <row r="2" spans="2:9" ht="96" customHeight="1">
      <c r="B2" s="91" t="str">
        <f>"October "&amp;CalendarYear</f>
        <v>October 2025</v>
      </c>
      <c r="C2" s="91"/>
      <c r="D2" s="91"/>
      <c r="E2" s="2"/>
      <c r="F2" s="2"/>
      <c r="G2" s="2"/>
      <c r="H2" s="3"/>
    </row>
    <row r="3" spans="2:9" s="10" customFormat="1" ht="24" customHeight="1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>
      <c r="B4" s="37">
        <f t="array" ref="B4:H4">DaysAndWeeks+DATE(CalendarYear,10,1)-WEEKDAY(DATE(CalendarYear,10,1),(WeekStart="Monday")+1)+1</f>
        <v>45928</v>
      </c>
      <c r="C4" s="37">
        <v>45929</v>
      </c>
      <c r="D4" s="37">
        <v>45930</v>
      </c>
      <c r="E4" s="37">
        <v>45931</v>
      </c>
      <c r="F4" s="37">
        <v>45932</v>
      </c>
      <c r="G4" s="37">
        <v>45933</v>
      </c>
      <c r="H4" s="37">
        <v>45934</v>
      </c>
    </row>
    <row r="5" spans="2:9" s="14" customFormat="1" ht="56.1" customHeight="1">
      <c r="B5" s="39"/>
      <c r="C5" s="39"/>
      <c r="D5" s="39"/>
      <c r="E5" s="39"/>
      <c r="F5" s="39"/>
      <c r="G5" s="39"/>
      <c r="H5" s="39"/>
    </row>
    <row r="6" spans="2:9" s="4" customFormat="1" ht="24" customHeight="1">
      <c r="B6" s="40">
        <f t="array" ref="B6:H6">DaysAndWeeks+DATE(CalendarYear,10,1)-WEEKDAY(DATE(CalendarYear,10,1),(WeekStart="Monday")+1)+8</f>
        <v>45935</v>
      </c>
      <c r="C6" s="40">
        <v>45936</v>
      </c>
      <c r="D6" s="40">
        <v>45937</v>
      </c>
      <c r="E6" s="40">
        <v>45938</v>
      </c>
      <c r="F6" s="40">
        <v>45939</v>
      </c>
      <c r="G6" s="40">
        <v>45940</v>
      </c>
      <c r="H6" s="40">
        <v>45941</v>
      </c>
    </row>
    <row r="7" spans="2:9" s="14" customFormat="1" ht="56.1" customHeight="1">
      <c r="B7" s="38"/>
      <c r="C7" s="38"/>
      <c r="D7" s="38"/>
      <c r="E7" s="38"/>
      <c r="F7" s="38"/>
      <c r="G7" s="38"/>
      <c r="H7" s="38"/>
    </row>
    <row r="8" spans="2:9" s="4" customFormat="1" ht="24" customHeight="1">
      <c r="B8" s="41">
        <f t="array" ref="B8:H8">DaysAndWeeks+DATE(CalendarYear,10,1)-WEEKDAY(DATE(CalendarYear,10,1),(WeekStart="Monday")+1)+15</f>
        <v>45942</v>
      </c>
      <c r="C8" s="41">
        <v>45943</v>
      </c>
      <c r="D8" s="41">
        <v>45944</v>
      </c>
      <c r="E8" s="41">
        <v>45945</v>
      </c>
      <c r="F8" s="41">
        <v>45946</v>
      </c>
      <c r="G8" s="41">
        <v>45947</v>
      </c>
      <c r="H8" s="41">
        <v>45948</v>
      </c>
    </row>
    <row r="9" spans="2:9" s="14" customFormat="1" ht="56.1" customHeight="1">
      <c r="B9" s="39"/>
      <c r="C9" s="39"/>
      <c r="D9" s="39"/>
      <c r="E9" s="39"/>
      <c r="F9" s="39"/>
      <c r="G9" s="39"/>
      <c r="H9" s="39"/>
    </row>
    <row r="10" spans="2:9" s="4" customFormat="1" ht="24" customHeight="1">
      <c r="B10" s="40">
        <f t="array" ref="B10:H10">DaysAndWeeks+DATE(CalendarYear,10,1)-WEEKDAY(DATE(CalendarYear,10,1),(WeekStart="Monday")+1)+22</f>
        <v>45949</v>
      </c>
      <c r="C10" s="40">
        <v>45950</v>
      </c>
      <c r="D10" s="40">
        <v>45951</v>
      </c>
      <c r="E10" s="40">
        <v>45952</v>
      </c>
      <c r="F10" s="40">
        <v>45953</v>
      </c>
      <c r="G10" s="40">
        <v>45954</v>
      </c>
      <c r="H10" s="40">
        <v>45955</v>
      </c>
    </row>
    <row r="11" spans="2:9" s="14" customFormat="1" ht="56.1" customHeight="1">
      <c r="B11" s="38"/>
      <c r="C11" s="38"/>
      <c r="D11" s="38"/>
      <c r="E11" s="38"/>
      <c r="F11" s="38"/>
      <c r="G11" s="38"/>
      <c r="H11" s="38"/>
    </row>
    <row r="12" spans="2:9" s="4" customFormat="1" ht="24" customHeight="1">
      <c r="B12" s="41">
        <f t="array" ref="B12:H12">DaysAndWeeks+DATE(CalendarYear,10,1)-WEEKDAY(DATE(CalendarYear,10,1),(WeekStart="Monday")+1)+29</f>
        <v>45956</v>
      </c>
      <c r="C12" s="41">
        <v>45957</v>
      </c>
      <c r="D12" s="41">
        <v>45958</v>
      </c>
      <c r="E12" s="41">
        <v>45959</v>
      </c>
      <c r="F12" s="41">
        <v>45960</v>
      </c>
      <c r="G12" s="41">
        <v>45961</v>
      </c>
      <c r="H12" s="41">
        <v>45962</v>
      </c>
    </row>
    <row r="13" spans="2:9" s="14" customFormat="1" ht="56.1" customHeight="1">
      <c r="B13" s="39"/>
      <c r="C13" s="39"/>
      <c r="D13" s="39"/>
      <c r="E13" s="39"/>
      <c r="F13" s="39"/>
      <c r="G13" s="39"/>
      <c r="H13" s="39"/>
    </row>
    <row r="14" spans="2:9" s="4" customFormat="1" ht="24" customHeight="1">
      <c r="B14" s="40">
        <f t="array" ref="B14:C14">DaysAndWeeks+DATE(CalendarYear,10,1)-WEEKDAY(DATE(CalendarYear,10,1),(WeekStart="Monday")+1)+36</f>
        <v>45963</v>
      </c>
      <c r="C14" s="40">
        <v>45964</v>
      </c>
      <c r="D14" s="78" t="s">
        <v>13</v>
      </c>
      <c r="E14" s="78"/>
      <c r="F14" s="78"/>
      <c r="G14" s="78"/>
      <c r="H14" s="79"/>
    </row>
    <row r="15" spans="2:9" s="14" customFormat="1" ht="56.1" customHeight="1">
      <c r="B15" s="38"/>
      <c r="C15" s="38"/>
      <c r="D15" s="92"/>
      <c r="E15" s="92"/>
      <c r="F15" s="92"/>
      <c r="G15" s="92"/>
      <c r="H15" s="93"/>
    </row>
  </sheetData>
  <mergeCells count="3">
    <mergeCell ref="B2:D2"/>
    <mergeCell ref="D14:H14"/>
    <mergeCell ref="D15:H15"/>
  </mergeCells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900-000000000000}"/>
    <dataValidation allowBlank="1" showInputMessage="1" showErrorMessage="1" prompt="October month calendar" sqref="A1" xr:uid="{00000000-0002-0000-09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9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900-000003000000}"/>
    <dataValidation allowBlank="1" showInputMessage="1" prompt="Enter monthly Notes in cell below" sqref="D14:H14" xr:uid="{00000000-0002-0000-0900-000004000000}"/>
    <dataValidation allowBlank="1" showInputMessage="1" prompt="Enter monthly Notes in this cell" sqref="D15:H15" xr:uid="{00000000-0002-0000-0900-000005000000}"/>
    <dataValidation allowBlank="1" showInputMessage="1" showErrorMessage="1" prompt="This row &amp; rows 7, 9, 11, 13, &amp; 15 are cells for entering daily notes related to the calendar day in the cell above." sqref="B5" xr:uid="{00000000-0002-0000-09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9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workbookViewId="0">
      <selection activeCell="B2" sqref="B2:D2"/>
    </sheetView>
  </sheetViews>
  <sheetFormatPr defaultColWidth="8.75" defaultRowHeight="16.5"/>
  <cols>
    <col min="1" max="1" width="1.625" style="1" customWidth="1"/>
    <col min="2" max="2" width="11.625" style="1" customWidth="1"/>
    <col min="3" max="7" width="20.625" style="1" customWidth="1"/>
    <col min="8" max="8" width="11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0</v>
      </c>
    </row>
    <row r="2" spans="2:9" ht="96" customHeight="1">
      <c r="B2" s="91"/>
      <c r="C2" s="91"/>
      <c r="D2" s="91"/>
      <c r="E2" s="2"/>
      <c r="F2" s="2"/>
      <c r="G2" s="2"/>
      <c r="H2" s="3"/>
    </row>
    <row r="3" spans="2:9" s="10" customFormat="1" ht="24" customHeight="1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18" customHeight="1">
      <c r="B4" s="42">
        <f t="array" ref="B4:H4">DaysAndWeeks+DATE(CalendarYear,11,1)-WEEKDAY(DATE(CalendarYear,11,1),(WeekStart="Monday")+1)+1</f>
        <v>45956</v>
      </c>
      <c r="C4" s="37">
        <v>45957</v>
      </c>
      <c r="D4" s="37">
        <v>45958</v>
      </c>
      <c r="E4" s="37">
        <v>45959</v>
      </c>
      <c r="F4" s="37">
        <v>45960</v>
      </c>
      <c r="G4" s="37">
        <v>45961</v>
      </c>
      <c r="H4" s="42">
        <v>45962</v>
      </c>
    </row>
    <row r="5" spans="2:9" s="14" customFormat="1" ht="70.5" customHeight="1">
      <c r="B5" s="43"/>
      <c r="C5" s="39"/>
      <c r="D5" s="39"/>
      <c r="E5" s="39"/>
      <c r="F5" s="51">
        <v>45658</v>
      </c>
      <c r="G5" s="48" t="s">
        <v>23</v>
      </c>
      <c r="H5" s="43"/>
    </row>
    <row r="6" spans="2:9" s="4" customFormat="1" ht="17.25" customHeight="1">
      <c r="B6" s="44">
        <f t="array" ref="B6:H6">DaysAndWeeks+DATE(CalendarYear,11,1)-WEEKDAY(DATE(CalendarYear,11,1),(WeekStart="Monday")+1)+8</f>
        <v>45963</v>
      </c>
      <c r="C6" s="40">
        <v>45964</v>
      </c>
      <c r="D6" s="40">
        <v>45965</v>
      </c>
      <c r="E6" s="40">
        <v>45966</v>
      </c>
      <c r="F6" s="40">
        <v>45967</v>
      </c>
      <c r="G6" s="40">
        <v>45968</v>
      </c>
      <c r="H6" s="44">
        <v>45969</v>
      </c>
    </row>
    <row r="7" spans="2:9" s="14" customFormat="1" ht="70.5" customHeight="1">
      <c r="B7" s="50" t="s">
        <v>24</v>
      </c>
      <c r="C7" s="38"/>
      <c r="D7" s="47" t="s">
        <v>25</v>
      </c>
      <c r="E7" s="38"/>
      <c r="F7" s="38"/>
      <c r="G7" s="48" t="s">
        <v>26</v>
      </c>
      <c r="H7" s="45"/>
    </row>
    <row r="8" spans="2:9" s="4" customFormat="1" ht="17.25" customHeight="1">
      <c r="B8" s="46">
        <f t="array" ref="B8:H8">DaysAndWeeks+DATE(CalendarYear,11,1)-WEEKDAY(DATE(CalendarYear,11,1),(WeekStart="Monday")+1)+15</f>
        <v>45970</v>
      </c>
      <c r="C8" s="41">
        <v>45971</v>
      </c>
      <c r="D8" s="41">
        <v>45972</v>
      </c>
      <c r="E8" s="41">
        <v>45973</v>
      </c>
      <c r="F8" s="41">
        <v>45974</v>
      </c>
      <c r="G8" s="41">
        <v>45975</v>
      </c>
      <c r="H8" s="46">
        <v>45976</v>
      </c>
    </row>
    <row r="9" spans="2:9" s="14" customFormat="1" ht="70.5" customHeight="1">
      <c r="B9" s="43"/>
      <c r="C9" s="49" t="s">
        <v>27</v>
      </c>
      <c r="D9" s="47" t="s">
        <v>28</v>
      </c>
      <c r="E9" s="39"/>
      <c r="F9" s="39"/>
      <c r="G9" s="47" t="s">
        <v>29</v>
      </c>
      <c r="H9" s="43"/>
    </row>
    <row r="10" spans="2:9" s="4" customFormat="1" ht="17.25" customHeight="1">
      <c r="B10" s="44">
        <f t="array" ref="B10:H10">DaysAndWeeks+DATE(CalendarYear,11,1)-WEEKDAY(DATE(CalendarYear,11,1),(WeekStart="Monday")+1)+22</f>
        <v>45977</v>
      </c>
      <c r="C10" s="40">
        <v>45978</v>
      </c>
      <c r="D10" s="40">
        <v>45979</v>
      </c>
      <c r="E10" s="40">
        <v>45980</v>
      </c>
      <c r="F10" s="40">
        <v>45981</v>
      </c>
      <c r="G10" s="40">
        <v>45982</v>
      </c>
      <c r="H10" s="44">
        <v>45983</v>
      </c>
    </row>
    <row r="11" spans="2:9" s="14" customFormat="1" ht="70.5" customHeight="1">
      <c r="B11" s="45"/>
      <c r="C11" s="38"/>
      <c r="D11" s="47" t="s">
        <v>30</v>
      </c>
      <c r="E11" s="38"/>
      <c r="F11" s="38"/>
      <c r="G11" s="47" t="s">
        <v>31</v>
      </c>
      <c r="H11" s="45"/>
    </row>
    <row r="12" spans="2:9" s="4" customFormat="1" ht="17.25" customHeight="1">
      <c r="B12" s="46">
        <f t="array" ref="B12:H12">DaysAndWeeks+DATE(CalendarYear,11,1)-WEEKDAY(DATE(CalendarYear,11,1),(WeekStart="Monday")+1)+29</f>
        <v>45984</v>
      </c>
      <c r="C12" s="41">
        <v>45985</v>
      </c>
      <c r="D12" s="41">
        <v>45986</v>
      </c>
      <c r="E12" s="41">
        <v>45987</v>
      </c>
      <c r="F12" s="41">
        <v>45988</v>
      </c>
      <c r="G12" s="41">
        <v>45989</v>
      </c>
      <c r="H12" s="46">
        <v>45990</v>
      </c>
    </row>
    <row r="13" spans="2:9" s="14" customFormat="1" ht="70.5" customHeight="1">
      <c r="B13" s="43"/>
      <c r="C13" s="39"/>
      <c r="D13" s="47" t="s">
        <v>32</v>
      </c>
      <c r="E13" s="39"/>
      <c r="F13" s="39"/>
      <c r="G13" s="47" t="s">
        <v>33</v>
      </c>
      <c r="H13" s="43"/>
    </row>
    <row r="14" spans="2:9" s="4" customFormat="1" ht="24" customHeight="1">
      <c r="B14" s="44">
        <f t="array" ref="B14:C14">DaysAndWeeks+DATE(CalendarYear,11,1)-WEEKDAY(DATE(CalendarYear,11,1),(WeekStart="Monday")+1)+36</f>
        <v>45991</v>
      </c>
      <c r="C14" s="40">
        <v>45992</v>
      </c>
      <c r="D14" s="78"/>
      <c r="E14" s="78"/>
      <c r="F14" s="78"/>
      <c r="G14" s="78"/>
      <c r="H14" s="79"/>
    </row>
    <row r="15" spans="2:9" s="14" customFormat="1" ht="56.1" customHeight="1">
      <c r="B15" s="45"/>
      <c r="C15" s="38"/>
      <c r="D15" s="92" t="s">
        <v>34</v>
      </c>
      <c r="E15" s="92"/>
      <c r="F15" s="92"/>
      <c r="G15" s="92"/>
      <c r="H15" s="93"/>
    </row>
  </sheetData>
  <mergeCells count="3">
    <mergeCell ref="B2:D2"/>
    <mergeCell ref="D14:H14"/>
    <mergeCell ref="D15:H15"/>
  </mergeCells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A00-000000000000}"/>
    <dataValidation allowBlank="1" showInputMessage="1" showErrorMessage="1" prompt="November month calendar" sqref="A1" xr:uid="{00000000-0002-0000-0A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A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A00-000003000000}"/>
    <dataValidation allowBlank="1" showInputMessage="1" showErrorMessage="1" prompt="This row &amp; rows 7, 9, 11, 13, &amp; 15 are cells for entering daily notes related to the calendar day in the cell above." sqref="B5" xr:uid="{00000000-0002-0000-0A00-000004000000}"/>
    <dataValidation allowBlank="1" showInputMessage="1" prompt="Enter monthly Notes in this cell" sqref="D15:H15" xr:uid="{00000000-0002-0000-0A00-000005000000}"/>
    <dataValidation allowBlank="1" showInputMessage="1" prompt="Enter monthly Notes in cell below" sqref="D14:H14" xr:uid="{00000000-0002-0000-0A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A00-000007000000}"/>
  </dataValidations>
  <printOptions horizontalCentered="1"/>
  <pageMargins left="0.25" right="0.25" top="0.5" bottom="0.5" header="0.3" footer="0.3"/>
  <pageSetup scale="95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0</v>
      </c>
    </row>
    <row r="2" spans="2:9" ht="96" customHeight="1">
      <c r="B2" s="83" t="str">
        <f>"December "&amp;CalendarYear</f>
        <v>December 2025</v>
      </c>
      <c r="C2" s="83"/>
      <c r="D2" s="83"/>
      <c r="E2" s="2"/>
      <c r="F2" s="2"/>
      <c r="G2" s="2"/>
      <c r="H2" s="3"/>
    </row>
    <row r="3" spans="2:9" s="10" customFormat="1" ht="24" customHeight="1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</row>
    <row r="4" spans="2:9" s="4" customFormat="1" ht="24" customHeight="1">
      <c r="B4" s="11">
        <f t="array" ref="B4:H4">DaysAndWeeks+DATE(CalendarYear,12,1)-WEEKDAY(DATE(CalendarYear,12,1),(WeekStart="Monday")+1)+1</f>
        <v>45991</v>
      </c>
      <c r="C4" s="11">
        <v>45992</v>
      </c>
      <c r="D4" s="11">
        <v>45993</v>
      </c>
      <c r="E4" s="11">
        <v>45994</v>
      </c>
      <c r="F4" s="11">
        <v>45995</v>
      </c>
      <c r="G4" s="11">
        <v>45996</v>
      </c>
      <c r="H4" s="12">
        <v>45997</v>
      </c>
    </row>
    <row r="5" spans="2:9" s="14" customFormat="1" ht="56.1" customHeight="1">
      <c r="B5" s="13"/>
      <c r="C5" s="13"/>
      <c r="D5" s="13"/>
      <c r="E5" s="13"/>
      <c r="F5" s="13"/>
      <c r="G5" s="13"/>
      <c r="H5" s="13"/>
    </row>
    <row r="6" spans="2:9" s="4" customFormat="1" ht="24" customHeight="1">
      <c r="B6" s="6">
        <f t="array" ref="B6:H6">DaysAndWeeks+DATE(CalendarYear,12,1)-WEEKDAY(DATE(CalendarYear,12,1),(WeekStart="Monday")+1)+8</f>
        <v>45998</v>
      </c>
      <c r="C6" s="6">
        <v>45999</v>
      </c>
      <c r="D6" s="6">
        <v>46000</v>
      </c>
      <c r="E6" s="6">
        <v>46001</v>
      </c>
      <c r="F6" s="6">
        <v>46002</v>
      </c>
      <c r="G6" s="6">
        <v>46003</v>
      </c>
      <c r="H6" s="6">
        <v>46004</v>
      </c>
    </row>
    <row r="7" spans="2:9" s="14" customFormat="1" ht="56.1" customHeight="1">
      <c r="B7" s="15"/>
      <c r="C7" s="15"/>
      <c r="D7" s="15"/>
      <c r="E7" s="15"/>
      <c r="F7" s="15"/>
      <c r="G7" s="15"/>
      <c r="H7" s="15"/>
    </row>
    <row r="8" spans="2:9" s="4" customFormat="1" ht="24" customHeight="1">
      <c r="B8" s="5">
        <f t="array" ref="B8:H8">DaysAndWeeks+DATE(CalendarYear,12,1)-WEEKDAY(DATE(CalendarYear,12,1),(WeekStart="Monday")+1)+15</f>
        <v>46005</v>
      </c>
      <c r="C8" s="5">
        <v>46006</v>
      </c>
      <c r="D8" s="5">
        <v>46007</v>
      </c>
      <c r="E8" s="5">
        <v>46008</v>
      </c>
      <c r="F8" s="5">
        <v>46009</v>
      </c>
      <c r="G8" s="5">
        <v>46010</v>
      </c>
      <c r="H8" s="5">
        <v>46011</v>
      </c>
    </row>
    <row r="9" spans="2:9" s="14" customFormat="1" ht="56.1" customHeight="1">
      <c r="B9" s="13"/>
      <c r="C9" s="13"/>
      <c r="D9" s="13"/>
      <c r="E9" s="13"/>
      <c r="F9" s="13"/>
      <c r="G9" s="13"/>
      <c r="H9" s="13"/>
    </row>
    <row r="10" spans="2:9" s="4" customFormat="1" ht="24" customHeight="1">
      <c r="B10" s="6">
        <f t="array" ref="B10:H10">DaysAndWeeks+DATE(CalendarYear,12,1)-WEEKDAY(DATE(CalendarYear,12,1),(WeekStart="Monday")+1)+22</f>
        <v>46012</v>
      </c>
      <c r="C10" s="6">
        <v>46013</v>
      </c>
      <c r="D10" s="6">
        <v>46014</v>
      </c>
      <c r="E10" s="6">
        <v>46015</v>
      </c>
      <c r="F10" s="6">
        <v>46016</v>
      </c>
      <c r="G10" s="6">
        <v>46017</v>
      </c>
      <c r="H10" s="6">
        <v>46018</v>
      </c>
    </row>
    <row r="11" spans="2:9" s="14" customFormat="1" ht="56.1" customHeight="1">
      <c r="B11" s="15"/>
      <c r="C11" s="15"/>
      <c r="D11" s="15"/>
      <c r="E11" s="15"/>
      <c r="F11" s="15"/>
      <c r="G11" s="15"/>
      <c r="H11" s="15"/>
    </row>
    <row r="12" spans="2:9" s="4" customFormat="1" ht="24" customHeight="1">
      <c r="B12" s="5">
        <f t="array" ref="B12:H12">DaysAndWeeks+DATE(CalendarYear,12,1)-WEEKDAY(DATE(CalendarYear,12,1),(WeekStart="Monday")+1)+29</f>
        <v>46019</v>
      </c>
      <c r="C12" s="5">
        <v>46020</v>
      </c>
      <c r="D12" s="5">
        <v>46021</v>
      </c>
      <c r="E12" s="5">
        <v>46022</v>
      </c>
      <c r="F12" s="5">
        <v>46023</v>
      </c>
      <c r="G12" s="5">
        <v>46024</v>
      </c>
      <c r="H12" s="5">
        <v>46025</v>
      </c>
    </row>
    <row r="13" spans="2:9" s="14" customFormat="1" ht="56.1" customHeight="1">
      <c r="B13" s="13"/>
      <c r="C13" s="13"/>
      <c r="D13" s="13"/>
      <c r="E13" s="13"/>
      <c r="F13" s="13"/>
      <c r="G13" s="13"/>
      <c r="H13" s="13"/>
    </row>
    <row r="14" spans="2:9" s="4" customFormat="1" ht="24" customHeight="1">
      <c r="B14" s="6">
        <f t="array" ref="B14:C14">DaysAndWeeks+DATE(CalendarYear,12,1)-WEEKDAY(DATE(CalendarYear,12,1),(WeekStart="Monday")+1)+36</f>
        <v>46026</v>
      </c>
      <c r="C14" s="6">
        <v>46027</v>
      </c>
      <c r="D14" s="69" t="s">
        <v>13</v>
      </c>
      <c r="E14" s="69"/>
      <c r="F14" s="69"/>
      <c r="G14" s="69"/>
      <c r="H14" s="70"/>
    </row>
    <row r="15" spans="2:9" s="14" customFormat="1" ht="56.1" customHeight="1">
      <c r="B15" s="15"/>
      <c r="C15" s="15"/>
      <c r="D15" s="81"/>
      <c r="E15" s="81"/>
      <c r="F15" s="81"/>
      <c r="G15" s="81"/>
      <c r="H15" s="82"/>
    </row>
  </sheetData>
  <mergeCells count="3">
    <mergeCell ref="B2:D2"/>
    <mergeCell ref="D14:H14"/>
    <mergeCell ref="D15:H15"/>
  </mergeCells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B00-000000000000}"/>
    <dataValidation allowBlank="1" showInputMessage="1" showErrorMessage="1" prompt="December month calendar" sqref="A1" xr:uid="{00000000-0002-0000-0B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B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B00-000003000000}"/>
    <dataValidation allowBlank="1" showInputMessage="1" prompt="Enter monthly Notes in cell below" sqref="D14:H14" xr:uid="{00000000-0002-0000-0B00-000004000000}"/>
    <dataValidation allowBlank="1" showInputMessage="1" prompt="Enter monthly Notes in this cell" sqref="D15:H15" xr:uid="{00000000-0002-0000-0B00-000005000000}"/>
    <dataValidation allowBlank="1" showInputMessage="1" showErrorMessage="1" prompt="This row &amp; rows 7, 9, 11, 13, &amp; 15 are cells for entering daily notes related to the calendar day in the cell above." sqref="B5" xr:uid="{00000000-0002-0000-0B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B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N15"/>
  <sheetViews>
    <sheetView showGridLines="0" tabSelected="1" topLeftCell="A5" zoomScaleNormal="100" workbookViewId="0">
      <selection activeCell="N13" sqref="N13"/>
    </sheetView>
  </sheetViews>
  <sheetFormatPr defaultColWidth="8.75" defaultRowHeight="16.5"/>
  <cols>
    <col min="1" max="1" width="1.625" style="1" customWidth="1"/>
    <col min="2" max="2" width="11.625" style="1" customWidth="1"/>
    <col min="3" max="7" width="20.625" style="1" customWidth="1"/>
    <col min="8" max="8" width="11.625" style="1" customWidth="1"/>
    <col min="9" max="9" width="1.625" style="1" customWidth="1"/>
    <col min="10" max="10" width="8.625" style="1" customWidth="1"/>
    <col min="11" max="16384" width="8.75" style="1"/>
  </cols>
  <sheetData>
    <row r="1" spans="2:14" ht="9" customHeight="1">
      <c r="I1" s="1" t="s">
        <v>0</v>
      </c>
    </row>
    <row r="2" spans="2:14" ht="81" customHeight="1">
      <c r="B2" s="83" t="str">
        <f>"February "&amp;CalendarYear</f>
        <v>February 2025</v>
      </c>
      <c r="C2" s="83"/>
      <c r="D2" s="83"/>
      <c r="E2" s="2"/>
      <c r="F2" s="2"/>
      <c r="G2" s="2"/>
      <c r="H2" s="3"/>
    </row>
    <row r="3" spans="2:14" s="10" customFormat="1" ht="24" customHeight="1">
      <c r="B3" s="65" t="str">
        <f>WeekStart</f>
        <v>Sunday</v>
      </c>
      <c r="C3" s="66" t="str">
        <f t="shared" ref="C3:H3" si="0">TEXT(C4,"dddd")</f>
        <v>Monday</v>
      </c>
      <c r="D3" s="66" t="str">
        <f t="shared" si="0"/>
        <v>Tuesday</v>
      </c>
      <c r="E3" s="66" t="str">
        <f t="shared" si="0"/>
        <v>Wednesday</v>
      </c>
      <c r="F3" s="66" t="str">
        <f t="shared" si="0"/>
        <v>Thursday</v>
      </c>
      <c r="G3" s="66" t="str">
        <f t="shared" si="0"/>
        <v>Friday</v>
      </c>
      <c r="H3" s="67" t="str">
        <f t="shared" si="0"/>
        <v>Saturday</v>
      </c>
    </row>
    <row r="4" spans="2:14" s="4" customFormat="1" ht="18" customHeight="1">
      <c r="B4" s="63">
        <f t="array" ref="B4:H4">DaysAndWeeks+DATE(CalendarYear,2,1)-WEEKDAY(DATE(CalendarYear,2,1),(WeekStart="Monday")+1)+1</f>
        <v>45683</v>
      </c>
      <c r="C4" s="11">
        <v>45684</v>
      </c>
      <c r="D4" s="11">
        <v>45685</v>
      </c>
      <c r="E4" s="11">
        <v>45686</v>
      </c>
      <c r="F4" s="11">
        <v>45687</v>
      </c>
      <c r="G4" s="11">
        <v>45688</v>
      </c>
      <c r="H4" s="64">
        <v>45689</v>
      </c>
    </row>
    <row r="5" spans="2:14" s="14" customFormat="1" ht="70.5" customHeight="1">
      <c r="B5" s="59"/>
      <c r="C5" s="13"/>
      <c r="D5" s="13"/>
      <c r="E5" s="13"/>
      <c r="F5" s="13"/>
      <c r="G5" s="13"/>
      <c r="H5" s="59"/>
      <c r="M5"/>
    </row>
    <row r="6" spans="2:14" s="4" customFormat="1" ht="18" customHeight="1">
      <c r="B6" s="60">
        <f t="array" ref="B6:H6">DaysAndWeeks+DATE(CalendarYear,2,1)-WEEKDAY(DATE(CalendarYear,2,1),(WeekStart="Monday")+1)+8</f>
        <v>45690</v>
      </c>
      <c r="C6" s="6">
        <v>45691</v>
      </c>
      <c r="D6" s="6">
        <v>45692</v>
      </c>
      <c r="E6" s="6">
        <v>45693</v>
      </c>
      <c r="F6" s="6">
        <v>45694</v>
      </c>
      <c r="G6" s="6">
        <v>45695</v>
      </c>
      <c r="H6" s="60">
        <v>45696</v>
      </c>
      <c r="N6"/>
    </row>
    <row r="7" spans="2:14" s="14" customFormat="1" ht="70.5" customHeight="1">
      <c r="B7" s="61"/>
      <c r="C7" s="15"/>
      <c r="D7" s="52" t="s">
        <v>14</v>
      </c>
      <c r="E7" s="15"/>
      <c r="F7" s="15"/>
      <c r="G7" s="47" t="s">
        <v>15</v>
      </c>
      <c r="H7" s="61"/>
    </row>
    <row r="8" spans="2:14" s="4" customFormat="1" ht="18" customHeight="1">
      <c r="B8" s="62">
        <f t="array" ref="B8:H8">DaysAndWeeks+DATE(CalendarYear,2,1)-WEEKDAY(DATE(CalendarYear,2,1),(WeekStart="Monday")+1)+15</f>
        <v>45697</v>
      </c>
      <c r="C8" s="5">
        <v>45698</v>
      </c>
      <c r="D8" s="5">
        <v>45699</v>
      </c>
      <c r="E8" s="5">
        <v>45700</v>
      </c>
      <c r="F8" s="5">
        <v>45701</v>
      </c>
      <c r="G8" s="5">
        <v>45702</v>
      </c>
      <c r="H8" s="62">
        <v>45703</v>
      </c>
    </row>
    <row r="9" spans="2:14" s="14" customFormat="1" ht="70.5" customHeight="1">
      <c r="B9" s="59"/>
      <c r="C9" s="13"/>
      <c r="D9" s="47" t="s">
        <v>16</v>
      </c>
      <c r="E9" s="13"/>
      <c r="F9" s="13"/>
      <c r="G9" s="47" t="s">
        <v>17</v>
      </c>
      <c r="H9" s="59"/>
    </row>
    <row r="10" spans="2:14" s="4" customFormat="1" ht="18" customHeight="1">
      <c r="B10" s="60">
        <f t="array" ref="B10:H10">DaysAndWeeks+DATE(CalendarYear,2,1)-WEEKDAY(DATE(CalendarYear,2,1),(WeekStart="Monday")+1)+22</f>
        <v>45704</v>
      </c>
      <c r="C10" s="6">
        <v>45705</v>
      </c>
      <c r="D10" s="6">
        <v>45706</v>
      </c>
      <c r="E10" s="6">
        <v>45707</v>
      </c>
      <c r="F10" s="6">
        <v>45708</v>
      </c>
      <c r="G10" s="6">
        <v>45709</v>
      </c>
      <c r="H10" s="60">
        <v>45710</v>
      </c>
    </row>
    <row r="11" spans="2:14" s="14" customFormat="1" ht="70.5" customHeight="1">
      <c r="B11" s="61"/>
      <c r="C11" s="68"/>
      <c r="D11" s="47" t="s">
        <v>9</v>
      </c>
      <c r="E11" s="15"/>
      <c r="F11" s="15"/>
      <c r="G11" s="47" t="s">
        <v>18</v>
      </c>
      <c r="H11" s="61"/>
    </row>
    <row r="12" spans="2:14" s="4" customFormat="1" ht="18" customHeight="1">
      <c r="B12" s="62">
        <f t="array" ref="B12:H12">DaysAndWeeks+DATE(CalendarYear,2,1)-WEEKDAY(DATE(CalendarYear,2,1),(WeekStart="Monday")+1)+29</f>
        <v>45711</v>
      </c>
      <c r="C12" s="5">
        <v>45712</v>
      </c>
      <c r="D12" s="5">
        <v>45713</v>
      </c>
      <c r="E12" s="5">
        <v>45714</v>
      </c>
      <c r="F12" s="5">
        <v>45715</v>
      </c>
      <c r="G12" s="5">
        <v>45716</v>
      </c>
      <c r="H12" s="62">
        <v>45717</v>
      </c>
    </row>
    <row r="13" spans="2:14" s="14" customFormat="1" ht="70.5" customHeight="1">
      <c r="B13" s="59"/>
      <c r="C13" s="13"/>
      <c r="D13" s="47" t="s">
        <v>19</v>
      </c>
      <c r="E13" s="13"/>
      <c r="F13" s="13"/>
      <c r="G13" s="47" t="s">
        <v>20</v>
      </c>
      <c r="H13" s="59"/>
    </row>
    <row r="14" spans="2:14" s="4" customFormat="1" ht="18" customHeight="1">
      <c r="B14" s="60">
        <f t="array" ref="B14:C14">DaysAndWeeks+DATE(CalendarYear,2,1)-WEEKDAY(DATE(CalendarYear,2,1),(WeekStart="Monday")+1)+36</f>
        <v>45718</v>
      </c>
      <c r="C14" s="6">
        <v>45719</v>
      </c>
      <c r="D14" s="72" t="s">
        <v>21</v>
      </c>
      <c r="E14" s="72"/>
      <c r="F14" s="72"/>
      <c r="G14" s="72"/>
      <c r="H14" s="73"/>
    </row>
    <row r="15" spans="2:14" s="14" customFormat="1" ht="56.1" customHeight="1">
      <c r="B15" s="61"/>
      <c r="C15" s="15"/>
      <c r="D15" s="84" t="s">
        <v>22</v>
      </c>
      <c r="E15" s="81"/>
      <c r="F15" s="81"/>
      <c r="G15" s="81"/>
      <c r="H15" s="82"/>
    </row>
  </sheetData>
  <mergeCells count="3">
    <mergeCell ref="B2:D2"/>
    <mergeCell ref="D14:H14"/>
    <mergeCell ref="D15:H15"/>
  </mergeCells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1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100-000001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100-000002000000}"/>
    <dataValidation allowBlank="1" showInputMessage="1" showErrorMessage="1" prompt="February month calendar" sqref="A1" xr:uid="{00000000-0002-0000-0100-000003000000}"/>
    <dataValidation allowBlank="1" showInputMessage="1" prompt="Enter monthly Notes in cell below" sqref="D14:H14" xr:uid="{00000000-0002-0000-0100-000004000000}"/>
    <dataValidation allowBlank="1" showInputMessage="1" prompt="Enter monthly Notes in this cell" sqref="D15:H15" xr:uid="{00000000-0002-0000-0100-000005000000}"/>
    <dataValidation allowBlank="1" showInputMessage="1" showErrorMessage="1" prompt="This row &amp; rows 7, 9, 11, 13, &amp; 15 are cells for entering daily notes related to the calendar day in the cell above." sqref="B5" xr:uid="{00000000-0002-0000-01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100-000007000000}"/>
  </dataValidations>
  <printOptions horizontalCentered="1"/>
  <pageMargins left="0.25" right="0.25" top="0.5" bottom="0.5" header="0.3" footer="0.3"/>
  <pageSetup scale="95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zoomScaleNormal="10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0</v>
      </c>
    </row>
    <row r="2" spans="2:9" ht="96" customHeight="1">
      <c r="B2" s="85" t="str">
        <f>"March "&amp;CalendarYear</f>
        <v>March 2025</v>
      </c>
      <c r="C2" s="85"/>
      <c r="D2" s="85"/>
      <c r="E2" s="2"/>
      <c r="F2" s="2"/>
      <c r="G2" s="2"/>
      <c r="H2" s="3"/>
    </row>
    <row r="3" spans="2:9" s="10" customFormat="1" ht="24" customHeight="1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9" s="4" customFormat="1" ht="24" customHeight="1">
      <c r="B4" s="24">
        <f t="array" ref="B4:H4">DaysAndWeeks+DATE(CalendarYear,3,1)-WEEKDAY(DATE(CalendarYear,3,1),(WeekStart="Monday")+1)+1</f>
        <v>45711</v>
      </c>
      <c r="C4" s="24">
        <v>45712</v>
      </c>
      <c r="D4" s="24">
        <v>45713</v>
      </c>
      <c r="E4" s="24">
        <v>45714</v>
      </c>
      <c r="F4" s="24">
        <v>45715</v>
      </c>
      <c r="G4" s="24">
        <v>45716</v>
      </c>
      <c r="H4" s="24">
        <v>45717</v>
      </c>
    </row>
    <row r="5" spans="2:9" s="14" customFormat="1" ht="56.1" customHeight="1">
      <c r="B5" s="26"/>
      <c r="C5" s="26"/>
      <c r="D5" s="26"/>
      <c r="E5" s="26"/>
      <c r="F5" s="26"/>
      <c r="G5" s="26"/>
      <c r="H5" s="26"/>
    </row>
    <row r="6" spans="2:9" s="4" customFormat="1" ht="24" customHeight="1">
      <c r="B6" s="27">
        <f t="array" ref="B6:H6">DaysAndWeeks+DATE(CalendarYear,3,1)-WEEKDAY(DATE(CalendarYear,3,1),(WeekStart="Monday")+1)+8</f>
        <v>45718</v>
      </c>
      <c r="C6" s="27">
        <v>45719</v>
      </c>
      <c r="D6" s="27">
        <v>45720</v>
      </c>
      <c r="E6" s="27">
        <v>45721</v>
      </c>
      <c r="F6" s="27">
        <v>45722</v>
      </c>
      <c r="G6" s="27">
        <v>45723</v>
      </c>
      <c r="H6" s="27">
        <v>45724</v>
      </c>
    </row>
    <row r="7" spans="2:9" s="14" customFormat="1" ht="56.1" customHeight="1">
      <c r="B7" s="25"/>
      <c r="C7" s="25"/>
      <c r="D7" s="25"/>
      <c r="E7" s="25"/>
      <c r="F7" s="25"/>
      <c r="G7" s="25"/>
      <c r="H7" s="25"/>
    </row>
    <row r="8" spans="2:9" s="4" customFormat="1" ht="24" customHeight="1">
      <c r="B8" s="28">
        <f t="array" ref="B8:H8">DaysAndWeeks+DATE(CalendarYear,3,1)-WEEKDAY(DATE(CalendarYear,3,1),(WeekStart="Monday")+1)+15</f>
        <v>45725</v>
      </c>
      <c r="C8" s="28">
        <v>45726</v>
      </c>
      <c r="D8" s="28">
        <v>45727</v>
      </c>
      <c r="E8" s="28">
        <v>45728</v>
      </c>
      <c r="F8" s="28">
        <v>45729</v>
      </c>
      <c r="G8" s="28">
        <v>45730</v>
      </c>
      <c r="H8" s="28">
        <v>45731</v>
      </c>
    </row>
    <row r="9" spans="2:9" s="14" customFormat="1" ht="56.1" customHeight="1">
      <c r="B9" s="26"/>
      <c r="C9" s="26"/>
      <c r="D9" s="26"/>
      <c r="E9" s="26"/>
      <c r="F9" s="26"/>
      <c r="G9" s="26"/>
      <c r="H9" s="26"/>
    </row>
    <row r="10" spans="2:9" s="4" customFormat="1" ht="24" customHeight="1">
      <c r="B10" s="27">
        <f t="array" ref="B10:H10">DaysAndWeeks+DATE(CalendarYear,3,1)-WEEKDAY(DATE(CalendarYear,3,1),(WeekStart="Monday")+1)+22</f>
        <v>45732</v>
      </c>
      <c r="C10" s="27">
        <v>45733</v>
      </c>
      <c r="D10" s="27">
        <v>45734</v>
      </c>
      <c r="E10" s="27">
        <v>45735</v>
      </c>
      <c r="F10" s="27">
        <v>45736</v>
      </c>
      <c r="G10" s="27">
        <v>45737</v>
      </c>
      <c r="H10" s="27">
        <v>45738</v>
      </c>
    </row>
    <row r="11" spans="2:9" s="14" customFormat="1" ht="56.1" customHeight="1">
      <c r="B11" s="25"/>
      <c r="C11" s="25"/>
      <c r="D11" s="25"/>
      <c r="E11" s="25"/>
      <c r="F11" s="25"/>
      <c r="G11" s="25"/>
      <c r="H11" s="25"/>
    </row>
    <row r="12" spans="2:9" s="4" customFormat="1" ht="24" customHeight="1">
      <c r="B12" s="28">
        <f t="array" ref="B12:H12">DaysAndWeeks+DATE(CalendarYear,3,1)-WEEKDAY(DATE(CalendarYear,3,1),(WeekStart="Monday")+1)+29</f>
        <v>45739</v>
      </c>
      <c r="C12" s="28">
        <v>45740</v>
      </c>
      <c r="D12" s="28">
        <v>45741</v>
      </c>
      <c r="E12" s="28">
        <v>45742</v>
      </c>
      <c r="F12" s="28">
        <v>45743</v>
      </c>
      <c r="G12" s="28">
        <v>45744</v>
      </c>
      <c r="H12" s="28">
        <v>45745</v>
      </c>
    </row>
    <row r="13" spans="2:9" s="14" customFormat="1" ht="56.1" customHeight="1">
      <c r="B13" s="26"/>
      <c r="C13" s="26"/>
      <c r="D13" s="26"/>
      <c r="E13" s="26"/>
      <c r="F13" s="26"/>
      <c r="G13" s="26"/>
      <c r="H13" s="26"/>
    </row>
    <row r="14" spans="2:9" s="4" customFormat="1" ht="24" customHeight="1">
      <c r="B14" s="27">
        <f t="array" ref="B14:C14">DaysAndWeeks+DATE(CalendarYear,3,1)-WEEKDAY(DATE(CalendarYear,3,1),(WeekStart="Monday")+1)+36</f>
        <v>45746</v>
      </c>
      <c r="C14" s="27">
        <v>45747</v>
      </c>
      <c r="D14" s="74" t="s">
        <v>13</v>
      </c>
      <c r="E14" s="74"/>
      <c r="F14" s="74"/>
      <c r="G14" s="74"/>
      <c r="H14" s="75"/>
    </row>
    <row r="15" spans="2:9" s="14" customFormat="1" ht="56.1" customHeight="1">
      <c r="B15" s="25"/>
      <c r="C15" s="25"/>
      <c r="D15" s="86"/>
      <c r="E15" s="86"/>
      <c r="F15" s="86"/>
      <c r="G15" s="86"/>
      <c r="H15" s="87"/>
    </row>
  </sheetData>
  <mergeCells count="3">
    <mergeCell ref="B2:D2"/>
    <mergeCell ref="D14:H14"/>
    <mergeCell ref="D15:H15"/>
  </mergeCells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March month calendar" sqref="A1" xr:uid="{00000000-0002-0000-02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200-000001000000}"/>
    <dataValidation allowBlank="1" showInputMessage="1" showErrorMessage="1" prompt="Automatically determined weekday" sqref="C3:H3" xr:uid="{00000000-0002-0000-02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200-000003000000}"/>
    <dataValidation allowBlank="1" showInputMessage="1" showErrorMessage="1" prompt="This row &amp; rows 7, 9, 11, 13, &amp; 15 are cells for entering daily notes related to the calendar day in the cell above." sqref="B5" xr:uid="{00000000-0002-0000-0200-000004000000}"/>
    <dataValidation allowBlank="1" showInputMessage="1" prompt="Enter monthly Notes in this cell" sqref="D15:H15" xr:uid="{00000000-0002-0000-0200-000005000000}"/>
    <dataValidation allowBlank="1" showInputMessage="1" prompt="Enter monthly Notes in cell below" sqref="D14:H14" xr:uid="{00000000-0002-0000-02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2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0</v>
      </c>
    </row>
    <row r="2" spans="2:9" ht="96" customHeight="1">
      <c r="B2" s="85" t="str">
        <f>"April "&amp;CalendarYear</f>
        <v>April 2025</v>
      </c>
      <c r="C2" s="85"/>
      <c r="D2" s="85"/>
      <c r="E2" s="2"/>
      <c r="F2" s="2"/>
      <c r="G2" s="2"/>
      <c r="H2" s="3"/>
    </row>
    <row r="3" spans="2:9" s="10" customFormat="1" ht="24" customHeight="1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9" s="4" customFormat="1" ht="24" customHeight="1">
      <c r="B4" s="24">
        <f t="array" ref="B4:H4">DaysAndWeeks+DATE(CalendarYear,4,1)-WEEKDAY(DATE(CalendarYear,4,1),(WeekStart="Monday")+1)+1</f>
        <v>45746</v>
      </c>
      <c r="C4" s="24">
        <v>45747</v>
      </c>
      <c r="D4" s="24">
        <v>45748</v>
      </c>
      <c r="E4" s="24">
        <v>45749</v>
      </c>
      <c r="F4" s="24">
        <v>45750</v>
      </c>
      <c r="G4" s="24">
        <v>45751</v>
      </c>
      <c r="H4" s="24">
        <v>45752</v>
      </c>
    </row>
    <row r="5" spans="2:9" s="14" customFormat="1" ht="56.1" customHeight="1">
      <c r="B5" s="26"/>
      <c r="C5" s="26"/>
      <c r="D5" s="26"/>
      <c r="E5" s="26"/>
      <c r="F5" s="26"/>
      <c r="G5" s="26"/>
      <c r="H5" s="26"/>
    </row>
    <row r="6" spans="2:9" s="4" customFormat="1" ht="24" customHeight="1">
      <c r="B6" s="27">
        <f t="array" ref="B6:H6">DaysAndWeeks+DATE(CalendarYear,4,1)-WEEKDAY(DATE(CalendarYear,4,1),(WeekStart="Monday")+1)+8</f>
        <v>45753</v>
      </c>
      <c r="C6" s="27">
        <v>45754</v>
      </c>
      <c r="D6" s="27">
        <v>45755</v>
      </c>
      <c r="E6" s="27">
        <v>45756</v>
      </c>
      <c r="F6" s="27">
        <v>45757</v>
      </c>
      <c r="G6" s="27">
        <v>45758</v>
      </c>
      <c r="H6" s="27">
        <v>45759</v>
      </c>
    </row>
    <row r="7" spans="2:9" s="14" customFormat="1" ht="56.1" customHeight="1">
      <c r="B7" s="25"/>
      <c r="C7" s="25"/>
      <c r="D7" s="25"/>
      <c r="E7" s="25"/>
      <c r="F7" s="25"/>
      <c r="G7" s="25"/>
      <c r="H7" s="25"/>
    </row>
    <row r="8" spans="2:9" s="4" customFormat="1" ht="24" customHeight="1">
      <c r="B8" s="28">
        <f t="array" ref="B8:H8">DaysAndWeeks+DATE(CalendarYear,4,1)-WEEKDAY(DATE(CalendarYear,4,1),(WeekStart="Monday")+1)+15</f>
        <v>45760</v>
      </c>
      <c r="C8" s="28">
        <v>45761</v>
      </c>
      <c r="D8" s="28">
        <v>45762</v>
      </c>
      <c r="E8" s="28">
        <v>45763</v>
      </c>
      <c r="F8" s="28">
        <v>45764</v>
      </c>
      <c r="G8" s="28">
        <v>45765</v>
      </c>
      <c r="H8" s="28">
        <v>45766</v>
      </c>
    </row>
    <row r="9" spans="2:9" s="14" customFormat="1" ht="56.1" customHeight="1">
      <c r="B9" s="26"/>
      <c r="C9" s="26"/>
      <c r="D9" s="26"/>
      <c r="E9" s="26"/>
      <c r="F9" s="26"/>
      <c r="G9" s="26"/>
      <c r="H9" s="26"/>
    </row>
    <row r="10" spans="2:9" s="4" customFormat="1" ht="24" customHeight="1">
      <c r="B10" s="27">
        <f t="array" ref="B10:H10">DaysAndWeeks+DATE(CalendarYear,4,1)-WEEKDAY(DATE(CalendarYear,4,1),(WeekStart="Monday")+1)+22</f>
        <v>45767</v>
      </c>
      <c r="C10" s="27">
        <v>45768</v>
      </c>
      <c r="D10" s="27">
        <v>45769</v>
      </c>
      <c r="E10" s="27">
        <v>45770</v>
      </c>
      <c r="F10" s="27">
        <v>45771</v>
      </c>
      <c r="G10" s="27">
        <v>45772</v>
      </c>
      <c r="H10" s="27">
        <v>45773</v>
      </c>
    </row>
    <row r="11" spans="2:9" s="14" customFormat="1" ht="56.1" customHeight="1">
      <c r="B11" s="25"/>
      <c r="C11" s="25"/>
      <c r="D11" s="25"/>
      <c r="E11" s="25"/>
      <c r="F11" s="25"/>
      <c r="G11" s="25"/>
      <c r="H11" s="25"/>
    </row>
    <row r="12" spans="2:9" s="4" customFormat="1" ht="24" customHeight="1">
      <c r="B12" s="28">
        <f t="array" ref="B12:H12">DaysAndWeeks+DATE(CalendarYear,4,1)-WEEKDAY(DATE(CalendarYear,4,1),(WeekStart="Monday")+1)+29</f>
        <v>45774</v>
      </c>
      <c r="C12" s="28">
        <v>45775</v>
      </c>
      <c r="D12" s="28">
        <v>45776</v>
      </c>
      <c r="E12" s="28">
        <v>45777</v>
      </c>
      <c r="F12" s="28">
        <v>45778</v>
      </c>
      <c r="G12" s="28">
        <v>45779</v>
      </c>
      <c r="H12" s="28">
        <v>45780</v>
      </c>
    </row>
    <row r="13" spans="2:9" s="14" customFormat="1" ht="56.1" customHeight="1">
      <c r="B13" s="26"/>
      <c r="C13" s="26"/>
      <c r="D13" s="26"/>
      <c r="E13" s="26"/>
      <c r="F13" s="26"/>
      <c r="G13" s="26"/>
      <c r="H13" s="26"/>
    </row>
    <row r="14" spans="2:9" s="4" customFormat="1" ht="24" customHeight="1">
      <c r="B14" s="27">
        <f t="array" ref="B14:C14">DaysAndWeeks+DATE(CalendarYear,4,1)-WEEKDAY(DATE(CalendarYear,4,1),(WeekStart="Monday")+1)+36</f>
        <v>45781</v>
      </c>
      <c r="C14" s="27">
        <v>45782</v>
      </c>
      <c r="D14" s="74" t="s">
        <v>13</v>
      </c>
      <c r="E14" s="74"/>
      <c r="F14" s="74"/>
      <c r="G14" s="74"/>
      <c r="H14" s="75"/>
    </row>
    <row r="15" spans="2:9" s="14" customFormat="1" ht="56.1" customHeight="1">
      <c r="B15" s="25"/>
      <c r="C15" s="25"/>
      <c r="D15" s="86"/>
      <c r="E15" s="86"/>
      <c r="F15" s="86"/>
      <c r="G15" s="86"/>
      <c r="H15" s="87"/>
    </row>
  </sheetData>
  <mergeCells count="3">
    <mergeCell ref="B2:D2"/>
    <mergeCell ref="D14:H14"/>
    <mergeCell ref="D15:H15"/>
  </mergeCells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3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300-000001000000}"/>
    <dataValidation allowBlank="1" showInputMessage="1" showErrorMessage="1" prompt="April month calendar" sqref="A1" xr:uid="{00000000-0002-0000-03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300-000003000000}"/>
    <dataValidation allowBlank="1" showInputMessage="1" prompt="Enter monthly Notes in cell below" sqref="D14:H14" xr:uid="{00000000-0002-0000-0300-000004000000}"/>
    <dataValidation allowBlank="1" showInputMessage="1" prompt="Enter monthly Notes in this cell" sqref="D15:H15" xr:uid="{00000000-0002-0000-0300-000005000000}"/>
    <dataValidation allowBlank="1" showInputMessage="1" showErrorMessage="1" prompt="This row &amp; rows 7, 9, 11, 13, &amp; 15 are cells for entering daily notes related to the calendar day in the cell above." sqref="B5" xr:uid="{00000000-0002-0000-03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3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0</v>
      </c>
    </row>
    <row r="2" spans="2:9" ht="96" customHeight="1">
      <c r="B2" s="85" t="str">
        <f>"May "&amp;CalendarYear</f>
        <v>May 2025</v>
      </c>
      <c r="C2" s="85"/>
      <c r="D2" s="85"/>
      <c r="E2" s="2"/>
      <c r="F2" s="2"/>
      <c r="G2" s="2"/>
      <c r="H2" s="3"/>
    </row>
    <row r="3" spans="2:9" s="10" customFormat="1" ht="24" customHeight="1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9" s="4" customFormat="1" ht="24" customHeight="1">
      <c r="B4" s="24">
        <f t="array" ref="B4:H4">DaysAndWeeks+DATE(CalendarYear,5,1)-WEEKDAY(DATE(CalendarYear,5,1),(WeekStart="Monday")+1)+1</f>
        <v>45774</v>
      </c>
      <c r="C4" s="24">
        <v>45775</v>
      </c>
      <c r="D4" s="24">
        <v>45776</v>
      </c>
      <c r="E4" s="24">
        <v>45777</v>
      </c>
      <c r="F4" s="24">
        <v>45778</v>
      </c>
      <c r="G4" s="24">
        <v>45779</v>
      </c>
      <c r="H4" s="24">
        <v>45780</v>
      </c>
    </row>
    <row r="5" spans="2:9" s="14" customFormat="1" ht="56.1" customHeight="1">
      <c r="B5" s="26"/>
      <c r="C5" s="26"/>
      <c r="D5" s="26"/>
      <c r="E5" s="26"/>
      <c r="F5" s="26"/>
      <c r="G5" s="26"/>
      <c r="H5" s="26"/>
    </row>
    <row r="6" spans="2:9" s="4" customFormat="1" ht="24" customHeight="1">
      <c r="B6" s="27">
        <f t="array" ref="B6:H6">DaysAndWeeks+DATE(CalendarYear,5,1)-WEEKDAY(DATE(CalendarYear,5,1),(WeekStart="Monday")+1)+8</f>
        <v>45781</v>
      </c>
      <c r="C6" s="27">
        <v>45782</v>
      </c>
      <c r="D6" s="27">
        <v>45783</v>
      </c>
      <c r="E6" s="27">
        <v>45784</v>
      </c>
      <c r="F6" s="27">
        <v>45785</v>
      </c>
      <c r="G6" s="27">
        <v>45786</v>
      </c>
      <c r="H6" s="27">
        <v>45787</v>
      </c>
    </row>
    <row r="7" spans="2:9" s="14" customFormat="1" ht="56.1" customHeight="1">
      <c r="B7" s="25"/>
      <c r="C7" s="25"/>
      <c r="D7" s="25"/>
      <c r="E7" s="25"/>
      <c r="F7" s="25"/>
      <c r="G7" s="25"/>
      <c r="H7" s="25"/>
    </row>
    <row r="8" spans="2:9" s="4" customFormat="1" ht="24" customHeight="1">
      <c r="B8" s="28">
        <f t="array" ref="B8:H8">DaysAndWeeks+DATE(CalendarYear,5,1)-WEEKDAY(DATE(CalendarYear,5,1),(WeekStart="Monday")+1)+15</f>
        <v>45788</v>
      </c>
      <c r="C8" s="28">
        <v>45789</v>
      </c>
      <c r="D8" s="28">
        <v>45790</v>
      </c>
      <c r="E8" s="28">
        <v>45791</v>
      </c>
      <c r="F8" s="28">
        <v>45792</v>
      </c>
      <c r="G8" s="28">
        <v>45793</v>
      </c>
      <c r="H8" s="28">
        <v>45794</v>
      </c>
    </row>
    <row r="9" spans="2:9" s="14" customFormat="1" ht="56.1" customHeight="1">
      <c r="B9" s="26"/>
      <c r="C9" s="26"/>
      <c r="D9" s="26"/>
      <c r="E9" s="26"/>
      <c r="F9" s="26"/>
      <c r="G9" s="26"/>
      <c r="H9" s="26"/>
    </row>
    <row r="10" spans="2:9" s="4" customFormat="1" ht="24" customHeight="1">
      <c r="B10" s="27">
        <f t="array" ref="B10:H10">DaysAndWeeks+DATE(CalendarYear,5,1)-WEEKDAY(DATE(CalendarYear,5,1),(WeekStart="Monday")+1)+22</f>
        <v>45795</v>
      </c>
      <c r="C10" s="27">
        <v>45796</v>
      </c>
      <c r="D10" s="27">
        <v>45797</v>
      </c>
      <c r="E10" s="27">
        <v>45798</v>
      </c>
      <c r="F10" s="27">
        <v>45799</v>
      </c>
      <c r="G10" s="27">
        <v>45800</v>
      </c>
      <c r="H10" s="27">
        <v>45801</v>
      </c>
    </row>
    <row r="11" spans="2:9" s="14" customFormat="1" ht="56.1" customHeight="1">
      <c r="B11" s="25"/>
      <c r="C11" s="25"/>
      <c r="D11" s="25"/>
      <c r="E11" s="25"/>
      <c r="F11" s="25"/>
      <c r="G11" s="25"/>
      <c r="H11" s="25"/>
    </row>
    <row r="12" spans="2:9" s="4" customFormat="1" ht="24" customHeight="1">
      <c r="B12" s="28">
        <f t="array" ref="B12:H12">DaysAndWeeks+DATE(CalendarYear,5,1)-WEEKDAY(DATE(CalendarYear,5,1),(WeekStart="Monday")+1)+29</f>
        <v>45802</v>
      </c>
      <c r="C12" s="28">
        <v>45803</v>
      </c>
      <c r="D12" s="28">
        <v>45804</v>
      </c>
      <c r="E12" s="28">
        <v>45805</v>
      </c>
      <c r="F12" s="28">
        <v>45806</v>
      </c>
      <c r="G12" s="28">
        <v>45807</v>
      </c>
      <c r="H12" s="28">
        <v>45808</v>
      </c>
    </row>
    <row r="13" spans="2:9" s="14" customFormat="1" ht="56.1" customHeight="1">
      <c r="B13" s="26"/>
      <c r="C13" s="26"/>
      <c r="D13" s="26"/>
      <c r="E13" s="26"/>
      <c r="F13" s="26"/>
      <c r="G13" s="26"/>
      <c r="H13" s="26"/>
    </row>
    <row r="14" spans="2:9" s="4" customFormat="1" ht="24" customHeight="1">
      <c r="B14" s="27">
        <f t="array" ref="B14:C14">DaysAndWeeks+DATE(CalendarYear,5,1)-WEEKDAY(DATE(CalendarYear,5,1),(WeekStart="Monday")+1)+36</f>
        <v>45809</v>
      </c>
      <c r="C14" s="27">
        <v>45810</v>
      </c>
      <c r="D14" s="74" t="s">
        <v>13</v>
      </c>
      <c r="E14" s="74"/>
      <c r="F14" s="74"/>
      <c r="G14" s="74"/>
      <c r="H14" s="75"/>
    </row>
    <row r="15" spans="2:9" s="14" customFormat="1" ht="56.1" customHeight="1">
      <c r="B15" s="25"/>
      <c r="C15" s="25"/>
      <c r="D15" s="86"/>
      <c r="E15" s="86"/>
      <c r="F15" s="86"/>
      <c r="G15" s="86"/>
      <c r="H15" s="87"/>
    </row>
  </sheetData>
  <mergeCells count="3">
    <mergeCell ref="B2:D2"/>
    <mergeCell ref="D14:H14"/>
    <mergeCell ref="D15:H15"/>
  </mergeCells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4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400-000001000000}"/>
    <dataValidation allowBlank="1" showInputMessage="1" showErrorMessage="1" prompt="May month calendar" sqref="A1" xr:uid="{00000000-0002-0000-04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400-000003000000}"/>
    <dataValidation allowBlank="1" showInputMessage="1" showErrorMessage="1" prompt="This row &amp; rows 7, 9, 11, 13, &amp; 15 are cells for entering daily notes related to the calendar day in the cell above." sqref="B5" xr:uid="{00000000-0002-0000-0400-000004000000}"/>
    <dataValidation allowBlank="1" showInputMessage="1" prompt="Enter monthly Notes in this cell" sqref="D15:H15" xr:uid="{00000000-0002-0000-0400-000005000000}"/>
    <dataValidation allowBlank="1" showInputMessage="1" prompt="Enter monthly Notes in cell below" sqref="D14:H14" xr:uid="{00000000-0002-0000-04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4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zoomScaleNormal="10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0</v>
      </c>
    </row>
    <row r="2" spans="2:9" ht="96" customHeight="1">
      <c r="B2" s="88" t="str">
        <f>"June "&amp;CalendarYear</f>
        <v>June 2025</v>
      </c>
      <c r="C2" s="88"/>
      <c r="D2" s="88"/>
      <c r="E2" s="2"/>
      <c r="F2" s="2"/>
      <c r="G2" s="2"/>
      <c r="H2" s="3"/>
    </row>
    <row r="3" spans="2:9" s="10" customFormat="1" ht="24" customHeight="1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>
      <c r="B4" s="32">
        <f t="array" ref="B4:H4">DaysAndWeeks+DATE(CalendarYear,6,1)-WEEKDAY(DATE(CalendarYear,6,1),(WeekStart="Monday")+1)+1</f>
        <v>45809</v>
      </c>
      <c r="C4" s="32">
        <v>45810</v>
      </c>
      <c r="D4" s="32">
        <v>45811</v>
      </c>
      <c r="E4" s="32">
        <v>45812</v>
      </c>
      <c r="F4" s="32">
        <v>45813</v>
      </c>
      <c r="G4" s="32">
        <v>45814</v>
      </c>
      <c r="H4" s="32">
        <v>45815</v>
      </c>
    </row>
    <row r="5" spans="2:9" s="14" customFormat="1" ht="56.1" customHeight="1">
      <c r="B5" s="34"/>
      <c r="C5" s="34"/>
      <c r="D5" s="34"/>
      <c r="E5" s="34"/>
      <c r="F5" s="34"/>
      <c r="G5" s="34"/>
      <c r="H5" s="34"/>
    </row>
    <row r="6" spans="2:9" s="4" customFormat="1" ht="24" customHeight="1">
      <c r="B6" s="35">
        <f t="array" ref="B6:H6">DaysAndWeeks+DATE(CalendarYear,6,1)-WEEKDAY(DATE(CalendarYear,6,1),(WeekStart="Monday")+1)+8</f>
        <v>45816</v>
      </c>
      <c r="C6" s="35">
        <v>45817</v>
      </c>
      <c r="D6" s="35">
        <v>45818</v>
      </c>
      <c r="E6" s="35">
        <v>45819</v>
      </c>
      <c r="F6" s="35">
        <v>45820</v>
      </c>
      <c r="G6" s="35">
        <v>45821</v>
      </c>
      <c r="H6" s="35">
        <v>45822</v>
      </c>
    </row>
    <row r="7" spans="2:9" s="14" customFormat="1" ht="56.1" customHeight="1">
      <c r="B7" s="33"/>
      <c r="C7" s="33"/>
      <c r="D7" s="33"/>
      <c r="E7" s="33"/>
      <c r="F7" s="33"/>
      <c r="G7" s="33"/>
      <c r="H7" s="33"/>
    </row>
    <row r="8" spans="2:9" s="4" customFormat="1" ht="24" customHeight="1">
      <c r="B8" s="36">
        <f t="array" ref="B8:H8">DaysAndWeeks+DATE(CalendarYear,6,1)-WEEKDAY(DATE(CalendarYear,6,1),(WeekStart="Monday")+1)+15</f>
        <v>45823</v>
      </c>
      <c r="C8" s="36">
        <v>45824</v>
      </c>
      <c r="D8" s="36">
        <v>45825</v>
      </c>
      <c r="E8" s="36">
        <v>45826</v>
      </c>
      <c r="F8" s="36">
        <v>45827</v>
      </c>
      <c r="G8" s="36">
        <v>45828</v>
      </c>
      <c r="H8" s="36">
        <v>45829</v>
      </c>
    </row>
    <row r="9" spans="2:9" s="14" customFormat="1" ht="56.1" customHeight="1">
      <c r="B9" s="34"/>
      <c r="C9" s="34"/>
      <c r="D9" s="34"/>
      <c r="E9" s="34"/>
      <c r="F9" s="34"/>
      <c r="G9" s="34"/>
      <c r="H9" s="34"/>
    </row>
    <row r="10" spans="2:9" s="4" customFormat="1" ht="24" customHeight="1">
      <c r="B10" s="35">
        <f t="array" ref="B10:H10">DaysAndWeeks+DATE(CalendarYear,6,1)-WEEKDAY(DATE(CalendarYear,6,1),(WeekStart="Monday")+1)+22</f>
        <v>45830</v>
      </c>
      <c r="C10" s="35">
        <v>45831</v>
      </c>
      <c r="D10" s="35">
        <v>45832</v>
      </c>
      <c r="E10" s="35">
        <v>45833</v>
      </c>
      <c r="F10" s="35">
        <v>45834</v>
      </c>
      <c r="G10" s="35">
        <v>45835</v>
      </c>
      <c r="H10" s="35">
        <v>45836</v>
      </c>
    </row>
    <row r="11" spans="2:9" s="14" customFormat="1" ht="56.1" customHeight="1">
      <c r="B11" s="33"/>
      <c r="C11" s="33"/>
      <c r="D11" s="33"/>
      <c r="E11" s="33"/>
      <c r="F11" s="33"/>
      <c r="G11" s="33"/>
      <c r="H11" s="33"/>
    </row>
    <row r="12" spans="2:9" s="4" customFormat="1" ht="24" customHeight="1">
      <c r="B12" s="36">
        <f t="array" ref="B12:H12">DaysAndWeeks+DATE(CalendarYear,6,1)-WEEKDAY(DATE(CalendarYear,6,1),(WeekStart="Monday")+1)+29</f>
        <v>45837</v>
      </c>
      <c r="C12" s="36">
        <v>45838</v>
      </c>
      <c r="D12" s="36">
        <v>45839</v>
      </c>
      <c r="E12" s="36">
        <v>45840</v>
      </c>
      <c r="F12" s="36">
        <v>45841</v>
      </c>
      <c r="G12" s="36">
        <v>45842</v>
      </c>
      <c r="H12" s="36">
        <v>45843</v>
      </c>
    </row>
    <row r="13" spans="2:9" s="14" customFormat="1" ht="56.1" customHeight="1">
      <c r="B13" s="34"/>
      <c r="C13" s="34"/>
      <c r="D13" s="34"/>
      <c r="E13" s="34"/>
      <c r="F13" s="34"/>
      <c r="G13" s="34"/>
      <c r="H13" s="34"/>
    </row>
    <row r="14" spans="2:9" s="4" customFormat="1" ht="24" customHeight="1">
      <c r="B14" s="35">
        <f t="array" ref="B14:C14">DaysAndWeeks+DATE(CalendarYear,6,1)-WEEKDAY(DATE(CalendarYear,6,1),(WeekStart="Monday")+1)+36</f>
        <v>45844</v>
      </c>
      <c r="C14" s="35">
        <v>45845</v>
      </c>
      <c r="D14" s="76" t="s">
        <v>13</v>
      </c>
      <c r="E14" s="76"/>
      <c r="F14" s="76"/>
      <c r="G14" s="76"/>
      <c r="H14" s="77"/>
    </row>
    <row r="15" spans="2:9" s="14" customFormat="1" ht="56.1" customHeight="1">
      <c r="B15" s="33"/>
      <c r="C15" s="33"/>
      <c r="D15" s="89"/>
      <c r="E15" s="89"/>
      <c r="F15" s="89"/>
      <c r="G15" s="89"/>
      <c r="H15" s="90"/>
    </row>
  </sheetData>
  <mergeCells count="3">
    <mergeCell ref="B2:D2"/>
    <mergeCell ref="D14:H14"/>
    <mergeCell ref="D15:H15"/>
  </mergeCells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500-000000000000}"/>
    <dataValidation allowBlank="1" showInputMessage="1" showErrorMessage="1" prompt="June month calendar" sqref="A1" xr:uid="{00000000-0002-0000-05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5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500-000003000000}"/>
    <dataValidation allowBlank="1" showInputMessage="1" prompt="Enter monthly Notes in cell below" sqref="D14:H14" xr:uid="{00000000-0002-0000-0500-000004000000}"/>
    <dataValidation allowBlank="1" showInputMessage="1" prompt="Enter monthly Notes in this cell" sqref="D15:H15" xr:uid="{00000000-0002-0000-0500-000005000000}"/>
    <dataValidation allowBlank="1" showInputMessage="1" showErrorMessage="1" prompt="This row &amp; rows 7, 9, 11, 13, &amp; 15 are cells for entering daily notes related to the calendar day in the cell above." sqref="B5" xr:uid="{00000000-0002-0000-05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5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zoomScaleNormal="10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0</v>
      </c>
    </row>
    <row r="2" spans="2:9" ht="96" customHeight="1">
      <c r="B2" s="88" t="str">
        <f>"July "&amp;CalendarYear</f>
        <v>July 2025</v>
      </c>
      <c r="C2" s="88"/>
      <c r="D2" s="88"/>
      <c r="E2" s="2"/>
      <c r="F2" s="2"/>
      <c r="G2" s="2"/>
      <c r="H2" s="3"/>
    </row>
    <row r="3" spans="2:9" s="10" customFormat="1" ht="24" customHeight="1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>
      <c r="B4" s="32">
        <f t="array" ref="B4:H4">DaysAndWeeks+DATE(CalendarYear,7,1)-WEEKDAY(DATE(CalendarYear,7,1),(WeekStart="Monday")+1)+1</f>
        <v>45837</v>
      </c>
      <c r="C4" s="32">
        <v>45838</v>
      </c>
      <c r="D4" s="32">
        <v>45839</v>
      </c>
      <c r="E4" s="32">
        <v>45840</v>
      </c>
      <c r="F4" s="32">
        <v>45841</v>
      </c>
      <c r="G4" s="32">
        <v>45842</v>
      </c>
      <c r="H4" s="32">
        <v>45843</v>
      </c>
    </row>
    <row r="5" spans="2:9" s="14" customFormat="1" ht="56.1" customHeight="1">
      <c r="B5" s="34"/>
      <c r="C5" s="34"/>
      <c r="D5" s="34"/>
      <c r="E5" s="34"/>
      <c r="F5" s="34"/>
      <c r="G5" s="34"/>
      <c r="H5" s="34"/>
    </row>
    <row r="6" spans="2:9" s="4" customFormat="1" ht="24" customHeight="1">
      <c r="B6" s="35">
        <f t="array" ref="B6:H6">DaysAndWeeks+DATE(CalendarYear,7,1)-WEEKDAY(DATE(CalendarYear,7,1),(WeekStart="Monday")+1)+8</f>
        <v>45844</v>
      </c>
      <c r="C6" s="35">
        <v>45845</v>
      </c>
      <c r="D6" s="35">
        <v>45846</v>
      </c>
      <c r="E6" s="35">
        <v>45847</v>
      </c>
      <c r="F6" s="35">
        <v>45848</v>
      </c>
      <c r="G6" s="35">
        <v>45849</v>
      </c>
      <c r="H6" s="35">
        <v>45850</v>
      </c>
    </row>
    <row r="7" spans="2:9" s="14" customFormat="1" ht="56.1" customHeight="1">
      <c r="B7" s="33"/>
      <c r="C7" s="33"/>
      <c r="D7" s="33"/>
      <c r="E7" s="33"/>
      <c r="F7" s="33"/>
      <c r="G7" s="33"/>
      <c r="H7" s="33"/>
    </row>
    <row r="8" spans="2:9" s="4" customFormat="1" ht="24" customHeight="1">
      <c r="B8" s="36">
        <f t="array" ref="B8:H8">DaysAndWeeks+DATE(CalendarYear,7,1)-WEEKDAY(DATE(CalendarYear,7,1),(WeekStart="Monday")+1)+15</f>
        <v>45851</v>
      </c>
      <c r="C8" s="36">
        <v>45852</v>
      </c>
      <c r="D8" s="36">
        <v>45853</v>
      </c>
      <c r="E8" s="36">
        <v>45854</v>
      </c>
      <c r="F8" s="36">
        <v>45855</v>
      </c>
      <c r="G8" s="36">
        <v>45856</v>
      </c>
      <c r="H8" s="36">
        <v>45857</v>
      </c>
    </row>
    <row r="9" spans="2:9" s="14" customFormat="1" ht="56.1" customHeight="1">
      <c r="B9" s="34"/>
      <c r="C9" s="34"/>
      <c r="D9" s="34"/>
      <c r="E9" s="34"/>
      <c r="F9" s="34"/>
      <c r="G9" s="34"/>
      <c r="H9" s="34"/>
    </row>
    <row r="10" spans="2:9" s="4" customFormat="1" ht="24" customHeight="1">
      <c r="B10" s="35">
        <f t="array" ref="B10:H10">DaysAndWeeks+DATE(CalendarYear,7,1)-WEEKDAY(DATE(CalendarYear,7,1),(WeekStart="Monday")+1)+22</f>
        <v>45858</v>
      </c>
      <c r="C10" s="35">
        <v>45859</v>
      </c>
      <c r="D10" s="35">
        <v>45860</v>
      </c>
      <c r="E10" s="35">
        <v>45861</v>
      </c>
      <c r="F10" s="35">
        <v>45862</v>
      </c>
      <c r="G10" s="35">
        <v>45863</v>
      </c>
      <c r="H10" s="35">
        <v>45864</v>
      </c>
    </row>
    <row r="11" spans="2:9" s="14" customFormat="1" ht="56.1" customHeight="1">
      <c r="B11" s="33"/>
      <c r="C11" s="33"/>
      <c r="D11" s="33"/>
      <c r="E11" s="33"/>
      <c r="F11" s="33"/>
      <c r="G11" s="33"/>
      <c r="H11" s="33"/>
    </row>
    <row r="12" spans="2:9" s="4" customFormat="1" ht="24" customHeight="1">
      <c r="B12" s="36">
        <f t="array" ref="B12:H12">DaysAndWeeks+DATE(CalendarYear,7,1)-WEEKDAY(DATE(CalendarYear,7,1),(WeekStart="Monday")+1)+29</f>
        <v>45865</v>
      </c>
      <c r="C12" s="36">
        <v>45866</v>
      </c>
      <c r="D12" s="36">
        <v>45867</v>
      </c>
      <c r="E12" s="36">
        <v>45868</v>
      </c>
      <c r="F12" s="36">
        <v>45869</v>
      </c>
      <c r="G12" s="36">
        <v>45870</v>
      </c>
      <c r="H12" s="36">
        <v>45871</v>
      </c>
    </row>
    <row r="13" spans="2:9" s="14" customFormat="1" ht="56.1" customHeight="1">
      <c r="B13" s="34"/>
      <c r="C13" s="34"/>
      <c r="D13" s="34"/>
      <c r="E13" s="34"/>
      <c r="F13" s="34"/>
      <c r="G13" s="34"/>
      <c r="H13" s="34"/>
    </row>
    <row r="14" spans="2:9" s="4" customFormat="1" ht="24" customHeight="1">
      <c r="B14" s="35">
        <f t="array" ref="B14:C14">DaysAndWeeks+DATE(CalendarYear,7,1)-WEEKDAY(DATE(CalendarYear,7,1),(WeekStart="Monday")+1)+36</f>
        <v>45872</v>
      </c>
      <c r="C14" s="35">
        <v>45873</v>
      </c>
      <c r="D14" s="76" t="s">
        <v>13</v>
      </c>
      <c r="E14" s="76"/>
      <c r="F14" s="76"/>
      <c r="G14" s="76"/>
      <c r="H14" s="77"/>
    </row>
    <row r="15" spans="2:9" s="14" customFormat="1" ht="56.1" customHeight="1">
      <c r="B15" s="33"/>
      <c r="C15" s="33"/>
      <c r="D15" s="89"/>
      <c r="E15" s="89"/>
      <c r="F15" s="89"/>
      <c r="G15" s="89"/>
      <c r="H15" s="90"/>
    </row>
  </sheetData>
  <mergeCells count="3">
    <mergeCell ref="B2:D2"/>
    <mergeCell ref="D14:H14"/>
    <mergeCell ref="D15:H15"/>
  </mergeCells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600-000000000000}"/>
    <dataValidation allowBlank="1" showInputMessage="1" showErrorMessage="1" prompt="July month calendar" sqref="A1" xr:uid="{00000000-0002-0000-06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6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600-000003000000}"/>
    <dataValidation allowBlank="1" showInputMessage="1" showErrorMessage="1" prompt="This row &amp; rows 7, 9, 11, 13, &amp; 15 are cells for entering daily notes related to the calendar day in the cell above." sqref="B5" xr:uid="{00000000-0002-0000-0600-000004000000}"/>
    <dataValidation allowBlank="1" showInputMessage="1" prompt="Enter monthly Notes in this cell" sqref="D15:H15" xr:uid="{00000000-0002-0000-0600-000005000000}"/>
    <dataValidation allowBlank="1" showInputMessage="1" prompt="Enter monthly Notes in cell below" sqref="D14:H14" xr:uid="{00000000-0002-0000-06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6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0</v>
      </c>
    </row>
    <row r="2" spans="2:9" ht="96" customHeight="1">
      <c r="B2" s="88" t="str">
        <f>"August "&amp;CalendarYear</f>
        <v>August 2025</v>
      </c>
      <c r="C2" s="88"/>
      <c r="D2" s="88"/>
      <c r="E2" s="2"/>
      <c r="F2" s="2"/>
      <c r="G2" s="2"/>
      <c r="H2" s="3"/>
    </row>
    <row r="3" spans="2:9" s="10" customFormat="1" ht="24" customHeight="1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>
      <c r="B4" s="32">
        <f t="array" ref="B4:H4">DaysAndWeeks+DATE(CalendarYear,8,1)-WEEKDAY(DATE(CalendarYear,8,1),(WeekStart="Monday")+1)+1</f>
        <v>45865</v>
      </c>
      <c r="C4" s="32">
        <v>45866</v>
      </c>
      <c r="D4" s="32">
        <v>45867</v>
      </c>
      <c r="E4" s="32">
        <v>45868</v>
      </c>
      <c r="F4" s="32">
        <v>45869</v>
      </c>
      <c r="G4" s="32">
        <v>45870</v>
      </c>
      <c r="H4" s="32">
        <v>45871</v>
      </c>
    </row>
    <row r="5" spans="2:9" s="14" customFormat="1" ht="56.1" customHeight="1">
      <c r="B5" s="34"/>
      <c r="C5" s="34"/>
      <c r="D5" s="34"/>
      <c r="E5" s="34"/>
      <c r="F5" s="34"/>
      <c r="G5" s="34"/>
      <c r="H5" s="34"/>
    </row>
    <row r="6" spans="2:9" s="4" customFormat="1" ht="24" customHeight="1">
      <c r="B6" s="35">
        <f t="array" ref="B6:H6">DaysAndWeeks+DATE(CalendarYear,8,1)-WEEKDAY(DATE(CalendarYear,8,1),(WeekStart="Monday")+1)+8</f>
        <v>45872</v>
      </c>
      <c r="C6" s="35">
        <v>45873</v>
      </c>
      <c r="D6" s="35">
        <v>45874</v>
      </c>
      <c r="E6" s="35">
        <v>45875</v>
      </c>
      <c r="F6" s="35">
        <v>45876</v>
      </c>
      <c r="G6" s="35">
        <v>45877</v>
      </c>
      <c r="H6" s="35">
        <v>45878</v>
      </c>
    </row>
    <row r="7" spans="2:9" s="14" customFormat="1" ht="56.1" customHeight="1">
      <c r="B7" s="33"/>
      <c r="C7" s="33"/>
      <c r="D7" s="33"/>
      <c r="E7" s="33"/>
      <c r="F7" s="33"/>
      <c r="G7" s="33"/>
      <c r="H7" s="33"/>
    </row>
    <row r="8" spans="2:9" s="4" customFormat="1" ht="24" customHeight="1">
      <c r="B8" s="36">
        <f t="array" ref="B8:H8">DaysAndWeeks+DATE(CalendarYear,8,1)-WEEKDAY(DATE(CalendarYear,8,1),(WeekStart="Monday")+1)+15</f>
        <v>45879</v>
      </c>
      <c r="C8" s="36">
        <v>45880</v>
      </c>
      <c r="D8" s="36">
        <v>45881</v>
      </c>
      <c r="E8" s="36">
        <v>45882</v>
      </c>
      <c r="F8" s="36">
        <v>45883</v>
      </c>
      <c r="G8" s="36">
        <v>45884</v>
      </c>
      <c r="H8" s="36">
        <v>45885</v>
      </c>
    </row>
    <row r="9" spans="2:9" s="14" customFormat="1" ht="56.1" customHeight="1">
      <c r="B9" s="34"/>
      <c r="C9" s="34"/>
      <c r="D9" s="34"/>
      <c r="E9" s="34"/>
      <c r="F9" s="34"/>
      <c r="G9" s="34"/>
      <c r="H9" s="34"/>
    </row>
    <row r="10" spans="2:9" s="4" customFormat="1" ht="24" customHeight="1">
      <c r="B10" s="35">
        <f t="array" ref="B10:H10">DaysAndWeeks+DATE(CalendarYear,8,1)-WEEKDAY(DATE(CalendarYear,8,1),(WeekStart="Monday")+1)+22</f>
        <v>45886</v>
      </c>
      <c r="C10" s="35">
        <v>45887</v>
      </c>
      <c r="D10" s="35">
        <v>45888</v>
      </c>
      <c r="E10" s="35">
        <v>45889</v>
      </c>
      <c r="F10" s="35">
        <v>45890</v>
      </c>
      <c r="G10" s="35">
        <v>45891</v>
      </c>
      <c r="H10" s="35">
        <v>45892</v>
      </c>
    </row>
    <row r="11" spans="2:9" s="14" customFormat="1" ht="56.1" customHeight="1">
      <c r="B11" s="33"/>
      <c r="C11" s="33"/>
      <c r="D11" s="33"/>
      <c r="E11" s="33"/>
      <c r="F11" s="33"/>
      <c r="G11" s="33"/>
      <c r="H11" s="33"/>
    </row>
    <row r="12" spans="2:9" s="4" customFormat="1" ht="24" customHeight="1">
      <c r="B12" s="36">
        <f t="array" ref="B12:H12">DaysAndWeeks+DATE(CalendarYear,8,1)-WEEKDAY(DATE(CalendarYear,8,1),(WeekStart="Monday")+1)+29</f>
        <v>45893</v>
      </c>
      <c r="C12" s="36">
        <v>45894</v>
      </c>
      <c r="D12" s="36">
        <v>45895</v>
      </c>
      <c r="E12" s="36">
        <v>45896</v>
      </c>
      <c r="F12" s="36">
        <v>45897</v>
      </c>
      <c r="G12" s="36">
        <v>45898</v>
      </c>
      <c r="H12" s="36">
        <v>45899</v>
      </c>
    </row>
    <row r="13" spans="2:9" s="14" customFormat="1" ht="56.1" customHeight="1">
      <c r="B13" s="34"/>
      <c r="C13" s="34"/>
      <c r="D13" s="34"/>
      <c r="E13" s="34"/>
      <c r="F13" s="34"/>
      <c r="G13" s="34"/>
      <c r="H13" s="34"/>
    </row>
    <row r="14" spans="2:9" s="4" customFormat="1" ht="24" customHeight="1">
      <c r="B14" s="35">
        <f t="array" ref="B14:C14">DaysAndWeeks+DATE(CalendarYear,8,1)-WEEKDAY(DATE(CalendarYear,8,1),(WeekStart="Monday")+1)+36</f>
        <v>45900</v>
      </c>
      <c r="C14" s="35">
        <v>45901</v>
      </c>
      <c r="D14" s="76" t="s">
        <v>13</v>
      </c>
      <c r="E14" s="76"/>
      <c r="F14" s="76"/>
      <c r="G14" s="76"/>
      <c r="H14" s="77"/>
    </row>
    <row r="15" spans="2:9" s="14" customFormat="1" ht="56.1" customHeight="1">
      <c r="B15" s="33"/>
      <c r="C15" s="33"/>
      <c r="D15" s="89"/>
      <c r="E15" s="89"/>
      <c r="F15" s="89"/>
      <c r="G15" s="89"/>
      <c r="H15" s="90"/>
    </row>
  </sheetData>
  <mergeCells count="3">
    <mergeCell ref="B2:D2"/>
    <mergeCell ref="D14:H14"/>
    <mergeCell ref="D15:H15"/>
  </mergeCells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7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700-000001000000}"/>
    <dataValidation allowBlank="1" showInputMessage="1" showErrorMessage="1" prompt="August month calendar" sqref="A1" xr:uid="{00000000-0002-0000-07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700-000003000000}"/>
    <dataValidation allowBlank="1" showInputMessage="1" prompt="Enter monthly Notes in cell below" sqref="D14:H14" xr:uid="{00000000-0002-0000-0700-000004000000}"/>
    <dataValidation allowBlank="1" showInputMessage="1" prompt="Enter monthly Notes in this cell" sqref="D15:H15" xr:uid="{00000000-0002-0000-0700-000005000000}"/>
    <dataValidation allowBlank="1" showInputMessage="1" showErrorMessage="1" prompt="This row &amp; rows 7, 9, 11, 13, &amp; 15 are cells for entering daily notes related to the calendar day in the cell above." sqref="B5" xr:uid="{00000000-0002-0000-07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7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zoomScaleNormal="10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0</v>
      </c>
    </row>
    <row r="2" spans="2:9" ht="96" customHeight="1">
      <c r="B2" s="91" t="str">
        <f>"September "&amp;CalendarYear</f>
        <v>September 2025</v>
      </c>
      <c r="C2" s="91"/>
      <c r="D2" s="91"/>
      <c r="E2" s="2"/>
      <c r="F2" s="2"/>
      <c r="G2" s="2"/>
      <c r="H2" s="3"/>
    </row>
    <row r="3" spans="2:9" s="10" customFormat="1" ht="24" customHeight="1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>
      <c r="B4" s="37">
        <f t="array" ref="B4:H4">DaysAndWeeks+DATE(CalendarYear,9,1)-WEEKDAY(DATE(CalendarYear,9,1),(WeekStart="Monday")+1)+1</f>
        <v>45900</v>
      </c>
      <c r="C4" s="37">
        <v>45901</v>
      </c>
      <c r="D4" s="37">
        <v>45902</v>
      </c>
      <c r="E4" s="37">
        <v>45903</v>
      </c>
      <c r="F4" s="37">
        <v>45904</v>
      </c>
      <c r="G4" s="37">
        <v>45905</v>
      </c>
      <c r="H4" s="37">
        <v>45906</v>
      </c>
    </row>
    <row r="5" spans="2:9" s="14" customFormat="1" ht="56.1" customHeight="1">
      <c r="B5" s="39"/>
      <c r="C5" s="39"/>
      <c r="D5" s="39"/>
      <c r="E5" s="39"/>
      <c r="F5" s="39"/>
      <c r="G5" s="39"/>
      <c r="H5" s="39"/>
    </row>
    <row r="6" spans="2:9" s="4" customFormat="1" ht="24" customHeight="1">
      <c r="B6" s="40">
        <f t="array" ref="B6:H6">DaysAndWeeks+DATE(CalendarYear,9,1)-WEEKDAY(DATE(CalendarYear,9,1),(WeekStart="Monday")+1)+8</f>
        <v>45907</v>
      </c>
      <c r="C6" s="40">
        <v>45908</v>
      </c>
      <c r="D6" s="40">
        <v>45909</v>
      </c>
      <c r="E6" s="40">
        <v>45910</v>
      </c>
      <c r="F6" s="40">
        <v>45911</v>
      </c>
      <c r="G6" s="40">
        <v>45912</v>
      </c>
      <c r="H6" s="40">
        <v>45913</v>
      </c>
    </row>
    <row r="7" spans="2:9" s="14" customFormat="1" ht="56.1" customHeight="1">
      <c r="B7" s="38"/>
      <c r="C7" s="38"/>
      <c r="D7" s="38"/>
      <c r="E7" s="38"/>
      <c r="F7" s="38"/>
      <c r="G7" s="38"/>
      <c r="H7" s="38"/>
    </row>
    <row r="8" spans="2:9" s="4" customFormat="1" ht="24" customHeight="1">
      <c r="B8" s="41">
        <f t="array" ref="B8:H8">DaysAndWeeks+DATE(CalendarYear,9,1)-WEEKDAY(DATE(CalendarYear,9,1),(WeekStart="Monday")+1)+15</f>
        <v>45914</v>
      </c>
      <c r="C8" s="41">
        <v>45915</v>
      </c>
      <c r="D8" s="41">
        <v>45916</v>
      </c>
      <c r="E8" s="41">
        <v>45917</v>
      </c>
      <c r="F8" s="41">
        <v>45918</v>
      </c>
      <c r="G8" s="41">
        <v>45919</v>
      </c>
      <c r="H8" s="41">
        <v>45920</v>
      </c>
    </row>
    <row r="9" spans="2:9" s="14" customFormat="1" ht="56.1" customHeight="1">
      <c r="B9" s="39"/>
      <c r="C9" s="39"/>
      <c r="D9" s="39"/>
      <c r="E9" s="39"/>
      <c r="F9" s="39"/>
      <c r="G9" s="39"/>
      <c r="H9" s="39"/>
    </row>
    <row r="10" spans="2:9" s="4" customFormat="1" ht="24" customHeight="1">
      <c r="B10" s="40">
        <f t="array" ref="B10:H10">DaysAndWeeks+DATE(CalendarYear,9,1)-WEEKDAY(DATE(CalendarYear,9,1),(WeekStart="Monday")+1)+22</f>
        <v>45921</v>
      </c>
      <c r="C10" s="40">
        <v>45922</v>
      </c>
      <c r="D10" s="40">
        <v>45923</v>
      </c>
      <c r="E10" s="40">
        <v>45924</v>
      </c>
      <c r="F10" s="40">
        <v>45925</v>
      </c>
      <c r="G10" s="40">
        <v>45926</v>
      </c>
      <c r="H10" s="40">
        <v>45927</v>
      </c>
    </row>
    <row r="11" spans="2:9" s="14" customFormat="1" ht="56.1" customHeight="1">
      <c r="B11" s="38"/>
      <c r="C11" s="38"/>
      <c r="D11" s="38"/>
      <c r="E11" s="38"/>
      <c r="F11" s="38"/>
      <c r="G11" s="38"/>
      <c r="H11" s="38"/>
    </row>
    <row r="12" spans="2:9" s="4" customFormat="1" ht="24" customHeight="1">
      <c r="B12" s="41">
        <f t="array" ref="B12:H12">DaysAndWeeks+DATE(CalendarYear,9,1)-WEEKDAY(DATE(CalendarYear,9,1),(WeekStart="Monday")+1)+29</f>
        <v>45928</v>
      </c>
      <c r="C12" s="41">
        <v>45929</v>
      </c>
      <c r="D12" s="41">
        <v>45930</v>
      </c>
      <c r="E12" s="41">
        <v>45931</v>
      </c>
      <c r="F12" s="41">
        <v>45932</v>
      </c>
      <c r="G12" s="41">
        <v>45933</v>
      </c>
      <c r="H12" s="41">
        <v>45934</v>
      </c>
    </row>
    <row r="13" spans="2:9" s="14" customFormat="1" ht="56.1" customHeight="1">
      <c r="B13" s="39"/>
      <c r="C13" s="39"/>
      <c r="D13" s="39"/>
      <c r="E13" s="39"/>
      <c r="F13" s="39"/>
      <c r="G13" s="39"/>
      <c r="H13" s="39"/>
    </row>
    <row r="14" spans="2:9" s="4" customFormat="1" ht="24" customHeight="1">
      <c r="B14" s="40">
        <f t="array" ref="B14:C14">DaysAndWeeks+DATE(CalendarYear,9,1)-WEEKDAY(DATE(CalendarYear,9,1),(WeekStart="Monday")+1)+36</f>
        <v>45935</v>
      </c>
      <c r="C14" s="40">
        <v>45936</v>
      </c>
      <c r="D14" s="78" t="s">
        <v>13</v>
      </c>
      <c r="E14" s="78"/>
      <c r="F14" s="78"/>
      <c r="G14" s="78"/>
      <c r="H14" s="79"/>
    </row>
    <row r="15" spans="2:9" s="14" customFormat="1" ht="56.1" customHeight="1">
      <c r="B15" s="38"/>
      <c r="C15" s="38"/>
      <c r="D15" s="92"/>
      <c r="E15" s="92"/>
      <c r="F15" s="92"/>
      <c r="G15" s="92"/>
      <c r="H15" s="93"/>
    </row>
  </sheetData>
  <mergeCells count="3">
    <mergeCell ref="B2:D2"/>
    <mergeCell ref="D14:H14"/>
    <mergeCell ref="D15:H15"/>
  </mergeCells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8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800-000001000000}"/>
    <dataValidation allowBlank="1" showInputMessage="1" showErrorMessage="1" prompt="September month calendar" sqref="A1" xr:uid="{00000000-0002-0000-08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800-000003000000}"/>
    <dataValidation allowBlank="1" showInputMessage="1" showErrorMessage="1" prompt="This row &amp; rows 7, 9, 11, 13, &amp; 15 are cells for entering daily notes related to the calendar day in the cell above." sqref="B5" xr:uid="{00000000-0002-0000-0800-000004000000}"/>
    <dataValidation allowBlank="1" showInputMessage="1" prompt="Enter monthly Notes in this cell" sqref="D15:H15" xr:uid="{00000000-0002-0000-0800-000005000000}"/>
    <dataValidation allowBlank="1" showInputMessage="1" prompt="Enter monthly Notes in cell below" sqref="D14:H14" xr:uid="{00000000-0002-0000-08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8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DA6FBAFC03A16459D8B86385DF3EDBB" ma:contentTypeVersion="18" ma:contentTypeDescription="Create a new document." ma:contentTypeScope="" ma:versionID="6f77cedcdae9ac8d48e6aafcc0cd10dc">
  <xsd:schema xmlns:xsd="http://www.w3.org/2001/XMLSchema" xmlns:xs="http://www.w3.org/2001/XMLSchema" xmlns:p="http://schemas.microsoft.com/office/2006/metadata/properties" xmlns:ns2="06d7c78b-4266-407a-990f-d35e318a3c13" xmlns:ns3="4c9b938b-0602-4813-ad96-75aaebbd7590" targetNamespace="http://schemas.microsoft.com/office/2006/metadata/properties" ma:root="true" ma:fieldsID="97ed7024e60448aada8164b0a415a866" ns2:_="" ns3:_="">
    <xsd:import namespace="06d7c78b-4266-407a-990f-d35e318a3c13"/>
    <xsd:import namespace="4c9b938b-0602-4813-ad96-75aaebbd759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d7c78b-4266-407a-990f-d35e318a3c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0634e63d-4f3f-47b7-a0c1-b34fc14c5f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9b938b-0602-4813-ad96-75aaebbd759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1fff3ec9-32c8-4495-98d6-759a0805d4e3}" ma:internalName="TaxCatchAll" ma:showField="CatchAllData" ma:web="4c9b938b-0602-4813-ad96-75aaebbd759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c9b938b-0602-4813-ad96-75aaebbd7590" xsi:nil="true"/>
    <MediaServiceKeyPoints xmlns="06d7c78b-4266-407a-990f-d35e318a3c13" xsi:nil="true"/>
    <lcf76f155ced4ddcb4097134ff3c332f xmlns="06d7c78b-4266-407a-990f-d35e318a3c13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94A386C-41FF-4CF3-A101-B6C61304A06B}"/>
</file>

<file path=customXml/itemProps2.xml><?xml version="1.0" encoding="utf-8"?>
<ds:datastoreItem xmlns:ds="http://schemas.openxmlformats.org/officeDocument/2006/customXml" ds:itemID="{12E9892B-240A-44D7-B7C4-0B536460D7C9}"/>
</file>

<file path=customXml/itemProps3.xml><?xml version="1.0" encoding="utf-8"?>
<ds:datastoreItem xmlns:ds="http://schemas.openxmlformats.org/officeDocument/2006/customXml" ds:itemID="{51EE113B-A607-4BAB-A22F-BD191623392C}"/>
</file>

<file path=docProps/app.xml><?xml version="1.0" encoding="utf-8"?>
<Properties xmlns="http://schemas.openxmlformats.org/officeDocument/2006/extended-properties" xmlns:vt="http://schemas.openxmlformats.org/officeDocument/2006/docPropsVTypes">
  <Template>TM11829122</Template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CRI</cp:lastModifiedBy>
  <cp:revision/>
  <dcterms:created xsi:type="dcterms:W3CDTF">2022-12-27T07:43:23Z</dcterms:created>
  <dcterms:modified xsi:type="dcterms:W3CDTF">2025-02-02T00:26:31Z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0x010100CDA6FBAFC03A16459D8B86385DF3EDBB</vt:lpwstr>
  </property>
  <property fmtid="{D5CDD505-2E9C-101B-9397-08002B2CF9AE}" pid="3" name="MediaServiceImageTags">
    <vt:lpwstr/>
  </property>
</Properties>
</file>